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activeTab="2"/>
  </bookViews>
  <sheets>
    <sheet name="Biodegradable corn starch " sheetId="1" r:id="rId1"/>
    <sheet name="PET FOOD PACKAGING CONTAINER" sheetId="2" r:id="rId2"/>
    <sheet name="Plastic Gift Packaging Boxes" sheetId="3" r:id="rId3"/>
    <sheet name="Blister Packaging " sheetId="4" r:id="rId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4" name="ID_A033C5C56D054D0696AEBA9D95BEB3D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5350" y="593725"/>
          <a:ext cx="8982075" cy="486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9A7A5893C620422BAE196CF2F3C8E480" descr="DRH-6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18895" y="1272540"/>
          <a:ext cx="1438910" cy="1443355"/>
        </a:xfrm>
        <a:prstGeom prst="rect">
          <a:avLst/>
        </a:prstGeom>
      </xdr:spPr>
    </xdr:pic>
  </etc:cellImage>
  <etc:cellImage>
    <xdr:pic>
      <xdr:nvPicPr>
        <xdr:cNvPr id="12" name="ID_3116A57E70324DFB8C32AE0634888868" descr="DRH-8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10640" y="2876550"/>
          <a:ext cx="1438910" cy="1442720"/>
        </a:xfrm>
        <a:prstGeom prst="rect">
          <a:avLst/>
        </a:prstGeom>
      </xdr:spPr>
    </xdr:pic>
  </etc:cellImage>
  <etc:cellImage>
    <xdr:pic>
      <xdr:nvPicPr>
        <xdr:cNvPr id="55" name="ID_5E29EEA30AF445049DD965CA9FDCBCDD" descr="DRH-B3"/>
        <xdr:cNvPicPr/>
      </xdr:nvPicPr>
      <xdr:blipFill>
        <a:blip r:embed="rId4"/>
        <a:stretch>
          <a:fillRect/>
        </a:stretch>
      </xdr:blipFill>
      <xdr:spPr>
        <a:xfrm>
          <a:off x="1316990" y="8384095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4" name="ID_DE5300F74BF440218CF7ECCEC386504C" descr="DRH-B2"/>
        <xdr:cNvPicPr/>
      </xdr:nvPicPr>
      <xdr:blipFill>
        <a:blip r:embed="rId5"/>
        <a:stretch>
          <a:fillRect/>
        </a:stretch>
      </xdr:blipFill>
      <xdr:spPr>
        <a:xfrm>
          <a:off x="1316990" y="8222107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3" name="ID_D95C93A6DF0947538F0143CCA3321BC9" descr="DRH-B1"/>
        <xdr:cNvPicPr/>
      </xdr:nvPicPr>
      <xdr:blipFill>
        <a:blip r:embed="rId6"/>
        <a:stretch>
          <a:fillRect/>
        </a:stretch>
      </xdr:blipFill>
      <xdr:spPr>
        <a:xfrm>
          <a:off x="1316990" y="8060118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9" name="ID_EA0E211E21684E888BBF572C62FD082C" descr="矮款便当盒A-3"/>
        <xdr:cNvPicPr/>
      </xdr:nvPicPr>
      <xdr:blipFill>
        <a:blip r:embed="rId7"/>
        <a:stretch>
          <a:fillRect/>
        </a:stretch>
      </xdr:blipFill>
      <xdr:spPr>
        <a:xfrm>
          <a:off x="1295400" y="7895971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8" name="ID_7C4491376C1048D9B5466C34063266A0" descr="矮款便当盒A-2"/>
        <xdr:cNvPicPr/>
      </xdr:nvPicPr>
      <xdr:blipFill>
        <a:blip r:embed="rId8"/>
        <a:stretch>
          <a:fillRect/>
        </a:stretch>
      </xdr:blipFill>
      <xdr:spPr>
        <a:xfrm>
          <a:off x="1316990" y="7736141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7" name="ID_16468D73987C41289F1BA4BF8966500E" descr="矮款便当盒A-1"/>
        <xdr:cNvPicPr/>
      </xdr:nvPicPr>
      <xdr:blipFill>
        <a:blip r:embed="rId9"/>
        <a:stretch>
          <a:fillRect/>
        </a:stretch>
      </xdr:blipFill>
      <xdr:spPr>
        <a:xfrm>
          <a:off x="1316990" y="7574153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6" name="ID_BB5387BC2EEF4EB8BF1328114F64108A" descr="便当盒C3"/>
        <xdr:cNvPicPr/>
      </xdr:nvPicPr>
      <xdr:blipFill>
        <a:blip r:embed="rId10"/>
        <a:stretch>
          <a:fillRect/>
        </a:stretch>
      </xdr:blipFill>
      <xdr:spPr>
        <a:xfrm>
          <a:off x="1316990" y="7412164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5" name="ID_DF24A0756DFD4DC4AC37C438A2B140EB" descr="便当盒C2B"/>
        <xdr:cNvPicPr/>
      </xdr:nvPicPr>
      <xdr:blipFill>
        <a:blip r:embed="rId11"/>
        <a:stretch>
          <a:fillRect/>
        </a:stretch>
      </xdr:blipFill>
      <xdr:spPr>
        <a:xfrm>
          <a:off x="1316990" y="7250176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4" name="ID_0C3F54BAF1FB42E7811D167B89BCE8DB" descr="便当盒C2A"/>
        <xdr:cNvPicPr/>
      </xdr:nvPicPr>
      <xdr:blipFill>
        <a:blip r:embed="rId12"/>
        <a:stretch>
          <a:fillRect/>
        </a:stretch>
      </xdr:blipFill>
      <xdr:spPr>
        <a:xfrm>
          <a:off x="1316990" y="7088187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3" name="ID_DB8073417D364513AED70969A32EFB5F" descr="便当盒C1"/>
        <xdr:cNvPicPr/>
      </xdr:nvPicPr>
      <xdr:blipFill>
        <a:blip r:embed="rId13"/>
        <a:stretch>
          <a:fillRect/>
        </a:stretch>
      </xdr:blipFill>
      <xdr:spPr>
        <a:xfrm>
          <a:off x="1316990" y="6926199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2" name="ID_A4E7DABA97934A0B8817C22CE6AF3218" descr="圆盆3000"/>
        <xdr:cNvPicPr/>
      </xdr:nvPicPr>
      <xdr:blipFill>
        <a:blip r:embed="rId14"/>
        <a:stretch>
          <a:fillRect/>
        </a:stretch>
      </xdr:blipFill>
      <xdr:spPr>
        <a:xfrm>
          <a:off x="1316990" y="6764210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1" name="ID_1E80F7C8C30B4F71B5934C2CCB9414CD" descr="圆盆2500"/>
        <xdr:cNvPicPr/>
      </xdr:nvPicPr>
      <xdr:blipFill>
        <a:blip r:embed="rId15"/>
        <a:stretch>
          <a:fillRect/>
        </a:stretch>
      </xdr:blipFill>
      <xdr:spPr>
        <a:xfrm>
          <a:off x="1316990" y="6602222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0" name="ID_B25760EF3A634C53B18DD8D9E61DA9CF" descr="圆盆2000"/>
        <xdr:cNvPicPr/>
      </xdr:nvPicPr>
      <xdr:blipFill>
        <a:blip r:embed="rId16"/>
        <a:stretch>
          <a:fillRect/>
        </a:stretch>
      </xdr:blipFill>
      <xdr:spPr>
        <a:xfrm>
          <a:off x="1316990" y="6440233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64" name="ID_0A3BC114EFC143EAA3997BE63D4CD01B"/>
        <xdr:cNvPicPr/>
      </xdr:nvPicPr>
      <xdr:blipFill>
        <a:blip r:embed="rId17"/>
        <a:stretch>
          <a:fillRect/>
        </a:stretch>
      </xdr:blipFill>
      <xdr:spPr>
        <a:xfrm>
          <a:off x="1316990" y="62782450"/>
          <a:ext cx="1440180" cy="144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D27159492B064F568C0F65D79B1697A7" descr="DRH-T1500"/>
        <xdr:cNvPicPr/>
      </xdr:nvPicPr>
      <xdr:blipFill>
        <a:blip r:embed="rId18"/>
        <a:stretch>
          <a:fillRect/>
        </a:stretch>
      </xdr:blipFill>
      <xdr:spPr>
        <a:xfrm>
          <a:off x="1316990" y="5954268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0" name="ID_FC1E6B65D8EE455B8DABC2E0B479A61E" descr="DRH-T1250"/>
        <xdr:cNvPicPr/>
      </xdr:nvPicPr>
      <xdr:blipFill>
        <a:blip r:embed="rId19"/>
        <a:stretch>
          <a:fillRect/>
        </a:stretch>
      </xdr:blipFill>
      <xdr:spPr>
        <a:xfrm>
          <a:off x="1316990" y="5792279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63" name="ID_16795807FD3D46039A3BEC283750654B"/>
        <xdr:cNvPicPr/>
      </xdr:nvPicPr>
      <xdr:blipFill>
        <a:blip r:embed="rId20"/>
        <a:stretch>
          <a:fillRect/>
        </a:stretch>
      </xdr:blipFill>
      <xdr:spPr>
        <a:xfrm>
          <a:off x="1316990" y="56302910"/>
          <a:ext cx="1440180" cy="144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683879EB9AE647C1B7857809E8659CDC" descr="圆碗1000"/>
        <xdr:cNvPicPr/>
      </xdr:nvPicPr>
      <xdr:blipFill>
        <a:blip r:embed="rId21"/>
        <a:stretch>
          <a:fillRect/>
        </a:stretch>
      </xdr:blipFill>
      <xdr:spPr>
        <a:xfrm>
          <a:off x="1316990" y="5468302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38" name="ID_B4F61A0B7E8C4017A37FD2C868D5F940" descr="圆碗900"/>
        <xdr:cNvPicPr/>
      </xdr:nvPicPr>
      <xdr:blipFill>
        <a:blip r:embed="rId22"/>
        <a:stretch>
          <a:fillRect/>
        </a:stretch>
      </xdr:blipFill>
      <xdr:spPr>
        <a:xfrm>
          <a:off x="1316990" y="5306314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61" name="ID_D11B9C57852E4C4EAE7953AB7D1E4E30"/>
        <xdr:cNvPicPr/>
      </xdr:nvPicPr>
      <xdr:blipFill>
        <a:blip r:embed="rId23"/>
        <a:stretch>
          <a:fillRect/>
        </a:stretch>
      </xdr:blipFill>
      <xdr:spPr>
        <a:xfrm>
          <a:off x="1316990" y="51443255"/>
          <a:ext cx="1440180" cy="144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3D86CD02F1A54B56997C922D2458EED4" descr="圆碗750"/>
        <xdr:cNvPicPr/>
      </xdr:nvPicPr>
      <xdr:blipFill>
        <a:blip r:embed="rId24"/>
        <a:stretch>
          <a:fillRect/>
        </a:stretch>
      </xdr:blipFill>
      <xdr:spPr>
        <a:xfrm>
          <a:off x="1316990" y="4982337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36" name="ID_F4D1E1AD095A42AB9BEDF34F2970C63A" descr="圆碗650"/>
        <xdr:cNvPicPr/>
      </xdr:nvPicPr>
      <xdr:blipFill>
        <a:blip r:embed="rId25"/>
        <a:stretch>
          <a:fillRect/>
        </a:stretch>
      </xdr:blipFill>
      <xdr:spPr>
        <a:xfrm>
          <a:off x="1316990" y="4820348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35" name="ID_127BF2E18C654C6098A582E8860078C9" descr="圆碗450"/>
        <xdr:cNvPicPr/>
      </xdr:nvPicPr>
      <xdr:blipFill>
        <a:blip r:embed="rId26"/>
        <a:stretch>
          <a:fillRect/>
        </a:stretch>
      </xdr:blipFill>
      <xdr:spPr>
        <a:xfrm>
          <a:off x="1316990" y="4658360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32" name="ID_7EFDADFF458B4C9D8D2F548520A4862E" descr="圆碗350"/>
        <xdr:cNvPicPr/>
      </xdr:nvPicPr>
      <xdr:blipFill>
        <a:blip r:embed="rId27"/>
        <a:stretch>
          <a:fillRect/>
        </a:stretch>
      </xdr:blipFill>
      <xdr:spPr>
        <a:xfrm>
          <a:off x="1316990" y="4496371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9" name="ID_C6408AB5D1F145CDA83667F7E8C503EB" descr="圆碗260"/>
        <xdr:cNvPicPr/>
      </xdr:nvPicPr>
      <xdr:blipFill>
        <a:blip r:embed="rId28"/>
        <a:stretch>
          <a:fillRect/>
        </a:stretch>
      </xdr:blipFill>
      <xdr:spPr>
        <a:xfrm>
          <a:off x="1316990" y="4334383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62" name="ID_FE8453DE902B4104B645CD66DBC377E0"/>
        <xdr:cNvPicPr/>
      </xdr:nvPicPr>
      <xdr:blipFill>
        <a:blip r:embed="rId29"/>
        <a:stretch>
          <a:fillRect/>
        </a:stretch>
      </xdr:blipFill>
      <xdr:spPr>
        <a:xfrm>
          <a:off x="1316990" y="41723945"/>
          <a:ext cx="1440180" cy="144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D3143750027A4204A05FCD916D0DC072" descr="长方盒1000"/>
        <xdr:cNvPicPr/>
      </xdr:nvPicPr>
      <xdr:blipFill>
        <a:blip r:embed="rId30"/>
        <a:stretch>
          <a:fillRect/>
        </a:stretch>
      </xdr:blipFill>
      <xdr:spPr>
        <a:xfrm>
          <a:off x="1358900" y="4015676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7" name="ID_5A53B23A67654EB39DE8795FE6820225" descr="长方盒750"/>
        <xdr:cNvPicPr/>
      </xdr:nvPicPr>
      <xdr:blipFill>
        <a:blip r:embed="rId31"/>
        <a:stretch>
          <a:fillRect/>
        </a:stretch>
      </xdr:blipFill>
      <xdr:spPr>
        <a:xfrm>
          <a:off x="1316990" y="3848417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4" name="ID_77D7F0329EC84E809CFA1898A4FE7001" descr="长方盒650"/>
        <xdr:cNvPicPr/>
      </xdr:nvPicPr>
      <xdr:blipFill>
        <a:blip r:embed="rId32"/>
        <a:stretch>
          <a:fillRect/>
        </a:stretch>
      </xdr:blipFill>
      <xdr:spPr>
        <a:xfrm>
          <a:off x="1316990" y="3686429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3" name="ID_8E2E8F3A0AD84587821510F82CABAC46" descr="长方盒500"/>
        <xdr:cNvPicPr/>
      </xdr:nvPicPr>
      <xdr:blipFill>
        <a:blip r:embed="rId33"/>
        <a:stretch>
          <a:fillRect/>
        </a:stretch>
      </xdr:blipFill>
      <xdr:spPr>
        <a:xfrm>
          <a:off x="1316990" y="3524440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60" name="ID_6EDAA836F7734020B619DDA3D5BD4D88" descr="小方盒1000"/>
        <xdr:cNvPicPr/>
      </xdr:nvPicPr>
      <xdr:blipFill>
        <a:blip r:embed="rId34"/>
        <a:stretch>
          <a:fillRect/>
        </a:stretch>
      </xdr:blipFill>
      <xdr:spPr>
        <a:xfrm>
          <a:off x="1316990" y="3362452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9" name="ID_BF7F4457C95E42AD8B8D3B86951EC4AD" descr="小方盒750"/>
        <xdr:cNvPicPr/>
      </xdr:nvPicPr>
      <xdr:blipFill>
        <a:blip r:embed="rId35"/>
        <a:stretch>
          <a:fillRect/>
        </a:stretch>
      </xdr:blipFill>
      <xdr:spPr>
        <a:xfrm>
          <a:off x="1316990" y="3200463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2" name="ID_49CC42DC4A0049C698E15EEAC39912BE" descr="小方盒650"/>
        <xdr:cNvPicPr/>
      </xdr:nvPicPr>
      <xdr:blipFill>
        <a:blip r:embed="rId36"/>
        <a:stretch>
          <a:fillRect/>
        </a:stretch>
      </xdr:blipFill>
      <xdr:spPr>
        <a:xfrm>
          <a:off x="1316990" y="3038475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1" name="ID_698F77A4FC4848FBB0765007708EAEAC" descr="小方盒500"/>
        <xdr:cNvPicPr/>
      </xdr:nvPicPr>
      <xdr:blipFill>
        <a:blip r:embed="rId37"/>
        <a:stretch>
          <a:fillRect/>
        </a:stretch>
      </xdr:blipFill>
      <xdr:spPr>
        <a:xfrm>
          <a:off x="1316990" y="2876486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0" name="ID_B9F662ED554B4DADBDD23F0F69001A5D" descr="小方盒350"/>
        <xdr:cNvPicPr/>
      </xdr:nvPicPr>
      <xdr:blipFill>
        <a:blip r:embed="rId38"/>
        <a:stretch>
          <a:fillRect/>
        </a:stretch>
      </xdr:blipFill>
      <xdr:spPr>
        <a:xfrm>
          <a:off x="1316990" y="2714498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8" name="ID_B7F1AE144BEF4862B10BE78D7BE5F074" descr="六格餐盒"/>
        <xdr:cNvPicPr/>
      </xdr:nvPicPr>
      <xdr:blipFill>
        <a:blip r:embed="rId39"/>
        <a:stretch>
          <a:fillRect/>
        </a:stretch>
      </xdr:blipFill>
      <xdr:spPr>
        <a:xfrm>
          <a:off x="1316990" y="2552509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19" name="ID_27392E615C7D439890CFF34B7E09D043" descr="五格餐盒D"/>
        <xdr:cNvPicPr/>
      </xdr:nvPicPr>
      <xdr:blipFill>
        <a:blip r:embed="rId40"/>
        <a:stretch>
          <a:fillRect/>
        </a:stretch>
      </xdr:blipFill>
      <xdr:spPr>
        <a:xfrm>
          <a:off x="1316990" y="2390521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10" name="ID_D254424457E148CD9F1E7453CE96CE44" descr="五格餐盒C"/>
        <xdr:cNvPicPr/>
      </xdr:nvPicPr>
      <xdr:blipFill>
        <a:blip r:embed="rId41"/>
        <a:stretch>
          <a:fillRect/>
        </a:stretch>
      </xdr:blipFill>
      <xdr:spPr>
        <a:xfrm>
          <a:off x="1316990" y="2228532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9" name="ID_5E602662A54A4AC2A7CE30F3786CAD62" descr="五格餐盒528"/>
        <xdr:cNvPicPr/>
      </xdr:nvPicPr>
      <xdr:blipFill>
        <a:blip r:embed="rId42"/>
        <a:stretch>
          <a:fillRect/>
        </a:stretch>
      </xdr:blipFill>
      <xdr:spPr>
        <a:xfrm>
          <a:off x="1316990" y="2066544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8" name="ID_ADA9E1ECCD1B434BBD36FD464C774C0A" descr="五格餐盒4+1"/>
        <xdr:cNvPicPr/>
      </xdr:nvPicPr>
      <xdr:blipFill>
        <a:blip r:embed="rId43"/>
        <a:stretch>
          <a:fillRect/>
        </a:stretch>
      </xdr:blipFill>
      <xdr:spPr>
        <a:xfrm>
          <a:off x="1316990" y="1904555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7" name="ID_0A345C01299F413783ECD28EE1C2BBD5" descr="五格餐盒"/>
        <xdr:cNvPicPr/>
      </xdr:nvPicPr>
      <xdr:blipFill>
        <a:blip r:embed="rId44"/>
        <a:stretch>
          <a:fillRect/>
        </a:stretch>
      </xdr:blipFill>
      <xdr:spPr>
        <a:xfrm>
          <a:off x="1316990" y="1742567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4" name="ID_9434E2F369174C899EEA297B4FE3AAEA" descr="四格餐盒C"/>
        <xdr:cNvPicPr/>
      </xdr:nvPicPr>
      <xdr:blipFill>
        <a:blip r:embed="rId45"/>
        <a:stretch>
          <a:fillRect/>
        </a:stretch>
      </xdr:blipFill>
      <xdr:spPr>
        <a:xfrm>
          <a:off x="1358900" y="1592262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7" name="ID_27F16668AD6E48698BA6A5F3177500C4" descr="四格餐盒B"/>
        <xdr:cNvPicPr/>
      </xdr:nvPicPr>
      <xdr:blipFill>
        <a:blip r:embed="rId46"/>
        <a:stretch>
          <a:fillRect/>
        </a:stretch>
      </xdr:blipFill>
      <xdr:spPr>
        <a:xfrm>
          <a:off x="1316990" y="14185900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2" name="ID_A0FBC2280CEB4273BCFC8874A5DE72CD" descr="四格餐盒"/>
        <xdr:cNvPicPr/>
      </xdr:nvPicPr>
      <xdr:blipFill>
        <a:blip r:embed="rId47"/>
        <a:stretch>
          <a:fillRect/>
        </a:stretch>
      </xdr:blipFill>
      <xdr:spPr>
        <a:xfrm>
          <a:off x="1316990" y="12566015"/>
          <a:ext cx="1440180" cy="1440180"/>
        </a:xfrm>
        <a:prstGeom prst="rect">
          <a:avLst/>
        </a:prstGeom>
        <a:ln>
          <a:noFill/>
        </a:ln>
      </xdr:spPr>
    </xdr:pic>
  </etc:cellImage>
  <etc:cellImage>
    <xdr:pic>
      <xdr:nvPicPr>
        <xdr:cNvPr id="56" name="ID_74D021AEB08949D29534F9BB613FA138" descr="三格餐盒B"/>
        <xdr:cNvPicPr/>
      </xdr:nvPicPr>
      <xdr:blipFill>
        <a:blip r:embed="rId48"/>
        <a:stretch>
          <a:fillRect/>
        </a:stretch>
      </xdr:blipFill>
      <xdr:spPr>
        <a:xfrm>
          <a:off x="1318260" y="10945495"/>
          <a:ext cx="1440180" cy="1441450"/>
        </a:xfrm>
        <a:prstGeom prst="rect">
          <a:avLst/>
        </a:prstGeom>
        <a:ln>
          <a:noFill/>
        </a:ln>
      </xdr:spPr>
    </xdr:pic>
  </etc:cellImage>
  <etc:cellImage>
    <xdr:pic>
      <xdr:nvPicPr>
        <xdr:cNvPr id="16" name="ID_41788323F73849B79CAB43BAC7F45075" descr="DRH-9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95400" y="9282430"/>
          <a:ext cx="1439545" cy="1440180"/>
        </a:xfrm>
        <a:prstGeom prst="rect">
          <a:avLst/>
        </a:prstGeom>
      </xdr:spPr>
    </xdr:pic>
  </etc:cellImage>
  <etc:cellImage>
    <xdr:pic>
      <xdr:nvPicPr>
        <xdr:cNvPr id="15" name="ID_990B5F5418C64161B2F124259EEC5DEF" descr="DRH-9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293495" y="7736205"/>
          <a:ext cx="1438910" cy="1442720"/>
        </a:xfrm>
        <a:prstGeom prst="rect">
          <a:avLst/>
        </a:prstGeom>
      </xdr:spPr>
    </xdr:pic>
  </etc:cellImage>
  <etc:cellImage>
    <xdr:pic>
      <xdr:nvPicPr>
        <xdr:cNvPr id="3" name="ID_978DA5977BFC42D2A53775084EFC9B74" descr="DRH-9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301115" y="6068695"/>
          <a:ext cx="1439545" cy="1440180"/>
        </a:xfrm>
        <a:prstGeom prst="rect">
          <a:avLst/>
        </a:prstGeom>
      </xdr:spPr>
    </xdr:pic>
  </etc:cellImage>
  <etc:cellImage>
    <xdr:pic>
      <xdr:nvPicPr>
        <xdr:cNvPr id="13" name="ID_E48C6DC586974FC78814B31BB046B6BD" descr="DRH-8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301750" y="4445635"/>
          <a:ext cx="1439545" cy="1442720"/>
        </a:xfrm>
        <a:prstGeom prst="rect">
          <a:avLst/>
        </a:prstGeom>
      </xdr:spPr>
    </xdr:pic>
  </etc:cellImage>
  <etc:cellImage>
    <xdr:pic>
      <xdr:nvPicPr>
        <xdr:cNvPr id="5" name="ID_56B3460F07B842A286D63C25510D9FE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66775" y="1092200"/>
          <a:ext cx="11325225" cy="851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3B060D469FC4C019A7C347E26B0CCDF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47725" y="1673225"/>
          <a:ext cx="11363325" cy="7972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BBF483A6AB344F348DDAF14BD1B9B23F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90600" y="2282825"/>
          <a:ext cx="7029450" cy="5895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D219D41633A442C7998EEEA475B7AA3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19150" y="2901950"/>
          <a:ext cx="4286250" cy="232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D0B95CAAC0894B3392058F4996B74275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95350" y="4549775"/>
          <a:ext cx="4810125" cy="260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4F9B118252C14DBDB5690F3D45ECD52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57250" y="5130800"/>
          <a:ext cx="12344400" cy="741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9028BF39A902494AABD2042EAFB29A1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276350" y="8131175"/>
          <a:ext cx="12420600" cy="789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D17A9C50A4424E32BE642ED9594A374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5350" y="11445875"/>
          <a:ext cx="10267950" cy="607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E98B7CB0095446A0AAB56EDE4DC0772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276350" y="12703175"/>
          <a:ext cx="10420350" cy="7448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A2FF5CFC17AF46C3B402A33D8BDFCEF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76325" y="2225675"/>
          <a:ext cx="9915525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D4DF0DBC46B546ECB8FD2C899AE74F3C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38200" y="2206625"/>
          <a:ext cx="10610850" cy="8220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D999E00892B2485FA21B92BF7443A75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90575" y="23641050"/>
          <a:ext cx="10487025" cy="7667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B256A06DEF7A4B32B8DEC424B64E227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42975" y="24561800"/>
          <a:ext cx="11649075" cy="802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7433671EC2864B2DA64AD6309703623A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266825" y="622300"/>
          <a:ext cx="8629650" cy="7934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9EEB0943F3704530954ED4F92AE7A389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638300" y="1539875"/>
          <a:ext cx="11277600" cy="7800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32490350827B43D9A9EEBD2BA0D58C1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304925" y="2339975"/>
          <a:ext cx="7962900" cy="485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A9B2283F89FD4D9481164443E25F195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247775" y="3181350"/>
          <a:ext cx="7210425" cy="5105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5565DF2AAFB34B64A40A60CBF931CBAB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62075" y="4102100"/>
          <a:ext cx="8248650" cy="802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BA535106E27B46EA9B275C7FB887ADFB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00175" y="4813300"/>
          <a:ext cx="6915150" cy="6791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D9224FFAC1EF4CD0A24248BA4332C5FD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333500" y="5724525"/>
          <a:ext cx="5695950" cy="4314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FC36D13E6DF34FF29C4A1DCC5F5BA289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238250" y="6616700"/>
          <a:ext cx="5124450" cy="501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6653850A31EE4437A03A07B9D7EF561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276350" y="7394575"/>
          <a:ext cx="6600825" cy="647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D336040C79924083B0D7589C7D13F43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181100" y="8124825"/>
          <a:ext cx="8077200" cy="7553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C42F47BDC92A48ED8FF6BD11B7120E1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666875" y="447675"/>
          <a:ext cx="9077325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0B3A2CC56EE44AE9848E83083880AC3D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95425" y="1295400"/>
          <a:ext cx="8763000" cy="6543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8B89676CCEB34C1EABB4EACA59BE0D2D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590675" y="2466975"/>
          <a:ext cx="8829675" cy="618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17391A942D8D4E0180B076CA0A3E039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543050" y="3429000"/>
          <a:ext cx="9029700" cy="5219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26D1181099EC40EDB682CF94F74B1B9E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657350" y="4171950"/>
          <a:ext cx="7829550" cy="51911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<sst xmlns="http://schemas.openxmlformats.org/spreadsheetml/2006/main" count="354" uniqueCount="299">
  <si>
    <t>序号</t>
  </si>
  <si>
    <t>Product Photo</t>
  </si>
  <si>
    <t>Product Name</t>
  </si>
  <si>
    <t>Code</t>
  </si>
  <si>
    <t>Dimensions</t>
  </si>
  <si>
    <t>Weight/set      (±3%)</t>
  </si>
  <si>
    <t>PCS/CTN</t>
  </si>
  <si>
    <t>G.W（KG）</t>
  </si>
  <si>
    <t>Carton Sizes</t>
  </si>
  <si>
    <t>6 inches connected lunch box</t>
  </si>
  <si>
    <t>DRH-61</t>
  </si>
  <si>
    <t>长：15.2 CM                       宽：15.2 CM                          上高：3.41 CM                        下高：3.97 CM</t>
  </si>
  <si>
    <t>48*32*32</t>
  </si>
  <si>
    <t>8 inches connected lunch box</t>
  </si>
  <si>
    <t>DRH-81</t>
  </si>
  <si>
    <t>长：20.5 CM                         宽：20.5 CM                         上高：3.41 CM                        下高：3.97 CM</t>
  </si>
  <si>
    <t>42.5*32.5*42.5</t>
  </si>
  <si>
    <t>8 inches three grid connected lunch box</t>
  </si>
  <si>
    <t>DRH-83</t>
  </si>
  <si>
    <t>长：20.5 CM                         宽：20.5 CM                      上高：3.41 CM                         下高：3.97 CM</t>
  </si>
  <si>
    <t>9 inches connected lunch box</t>
  </si>
  <si>
    <t>DRH-91</t>
  </si>
  <si>
    <t>长：22.8 CM                        宽：22.8 CM                         上高：3.41 CM                         下高：3.97 CM</t>
  </si>
  <si>
    <t>47*32.5*47</t>
  </si>
  <si>
    <t>9 inches three grid connected lunch box</t>
  </si>
  <si>
    <t>DRH-93</t>
  </si>
  <si>
    <t>长：22.8 CM                         宽：22.8 CM                         上高：3.41 CM                       下高：3.97 CM</t>
  </si>
  <si>
    <t>9*6 inches connected lunch box</t>
  </si>
  <si>
    <t>DRH-9*6</t>
  </si>
  <si>
    <t>长：22.8 CM                       宽：15.2 CM                            上高：3.41 CM                        下高：3.97 CM</t>
  </si>
  <si>
    <t>47*36*32</t>
  </si>
  <si>
    <t>Three compartments lunch box B</t>
  </si>
  <si>
    <t>DRH-3G-B</t>
  </si>
  <si>
    <t>长：215mm        宽：187mm        高： 46mm</t>
  </si>
  <si>
    <t>63.5*40*45</t>
  </si>
  <si>
    <t>Four compartments lunch box</t>
  </si>
  <si>
    <t>DRH-4G</t>
  </si>
  <si>
    <t>长：250mm                       宽：187mm        高： 45mm</t>
  </si>
  <si>
    <t>63*39*51.5</t>
  </si>
  <si>
    <t>Four compartments lunch box B</t>
  </si>
  <si>
    <t>DRH-4G-B</t>
  </si>
  <si>
    <t>长：230mm        宽：202mm        高： 45mm</t>
  </si>
  <si>
    <t>64.5*42*48</t>
  </si>
  <si>
    <t>Four compartments lunch box C</t>
  </si>
  <si>
    <t>DRH-4G-C</t>
  </si>
  <si>
    <t>长：246mm        宽：187mm        高： 47mm</t>
  </si>
  <si>
    <t>57.5*38.5*51</t>
  </si>
  <si>
    <t>Five compartments lunch box</t>
  </si>
  <si>
    <t>DRH-5G</t>
  </si>
  <si>
    <t>长：244mm        宽：200mm        高： 45mm</t>
  </si>
  <si>
    <t>63.5*41.5*50</t>
  </si>
  <si>
    <t>Five compartments lunch box (4+1）</t>
  </si>
  <si>
    <t>DRH-(4+1)-5G</t>
  </si>
  <si>
    <t>长：268mm        宽：200mm
高： 54mm</t>
  </si>
  <si>
    <t>61*41.5*54.5</t>
  </si>
  <si>
    <t>Five compartments lunch box（528）</t>
  </si>
  <si>
    <t>DRH-5G-528</t>
  </si>
  <si>
    <t>长：231mm        宽：231mm        高： 46mm</t>
  </si>
  <si>
    <t>64.5*48.5*48.5</t>
  </si>
  <si>
    <t>Five compartments lunch box C</t>
  </si>
  <si>
    <t>DRH-5G-C</t>
  </si>
  <si>
    <t>长：261mm        宽：240mm
高： 42mm</t>
  </si>
  <si>
    <t>56.5*49*53.5</t>
  </si>
  <si>
    <t>Five compartments lunch box D</t>
  </si>
  <si>
    <t>DRH-5G-D</t>
  </si>
  <si>
    <t>长：260mm        宽：215mm        高： 42mm</t>
  </si>
  <si>
    <t>55*44.5*53.5</t>
  </si>
  <si>
    <t>Six compartments lunch box</t>
  </si>
  <si>
    <t>DRH-6G</t>
  </si>
  <si>
    <t>长：257mm        宽：210mm        高： 45mm</t>
  </si>
  <si>
    <t>62*42.5*53</t>
  </si>
  <si>
    <t>Rectangular lunch box（350）</t>
  </si>
  <si>
    <t>DRH-F350</t>
  </si>
  <si>
    <t>长：185mm        宽：119mm        高： 35mm</t>
  </si>
  <si>
    <t>58*37.5*37.5</t>
  </si>
  <si>
    <t>Rectangular lunch box（500NEW）</t>
  </si>
  <si>
    <t>DRH-F500</t>
  </si>
  <si>
    <t>长：185mm        宽：119mm        高： 42mm</t>
  </si>
  <si>
    <t>59.5*37.5*37.5</t>
  </si>
  <si>
    <t>Rectangular lunch box（650NEW）</t>
  </si>
  <si>
    <t>DRH-F650</t>
  </si>
  <si>
    <t>长：185mm        宽：119mm        高： 46mm</t>
  </si>
  <si>
    <t>60.5*37.5*38.5</t>
  </si>
  <si>
    <t>Rectangular lunch box（750NEW）</t>
  </si>
  <si>
    <t>DRH-F750</t>
  </si>
  <si>
    <t>长：185mm        宽：119mm        高： 53mm</t>
  </si>
  <si>
    <t>61.5*37.5*38.5</t>
  </si>
  <si>
    <t>Rectangular lunch box（1000NEW）</t>
  </si>
  <si>
    <t>DRH-F1000</t>
  </si>
  <si>
    <t>长：185mm        宽：119mm        高： 61mm</t>
  </si>
  <si>
    <t>62.5*37.5*38.5</t>
  </si>
  <si>
    <t>Rectangular lunch box（500）</t>
  </si>
  <si>
    <t>DRH-500ML</t>
  </si>
  <si>
    <t>长：202mm         宽：125mm        高： 38mm</t>
  </si>
  <si>
    <t>62.5*38.5*42</t>
  </si>
  <si>
    <t>Rectangular lunch box（650）</t>
  </si>
  <si>
    <t>DRH-650ML</t>
  </si>
  <si>
    <t>长：216mm        宽：133mm        高： 45mm</t>
  </si>
  <si>
    <t>61*41*45</t>
  </si>
  <si>
    <t>Rectangular lunch box（750）</t>
  </si>
  <si>
    <t>DRH-750ML</t>
  </si>
  <si>
    <t>长：216mm        宽：133mm        高： 53mm</t>
  </si>
  <si>
    <t>63*41*45</t>
  </si>
  <si>
    <t>Rectangular lunch box（1000）</t>
  </si>
  <si>
    <t>DRH-1000ML</t>
  </si>
  <si>
    <t>长：237mm        宽：142mm
高： 54mm</t>
  </si>
  <si>
    <t>64.5*29*48.5</t>
  </si>
  <si>
    <t>Square lunch box（320）</t>
  </si>
  <si>
    <t>DRH-Z-320</t>
  </si>
  <si>
    <t>长：145mm        宽：145mm
高： 40mm</t>
  </si>
  <si>
    <t>59.5*30.5*45</t>
  </si>
  <si>
    <t>Rounded bowl
（260）</t>
  </si>
  <si>
    <t>DRH-260</t>
  </si>
  <si>
    <t>高:47mm          直径:107mm</t>
  </si>
  <si>
    <t>56*45*45</t>
  </si>
  <si>
    <t>Rounded bowl
（350）</t>
  </si>
  <si>
    <t>DRH-Y350</t>
  </si>
  <si>
    <t>高：51mm           直径：125mm</t>
  </si>
  <si>
    <t>64*40.5*26.5</t>
  </si>
  <si>
    <t>Rounded bowl
（450）</t>
  </si>
  <si>
    <t>DRH-450ML</t>
  </si>
  <si>
    <t>高：58mm           直径：143mm</t>
  </si>
  <si>
    <t>65*43*30.5</t>
  </si>
  <si>
    <t>Rounded bowl
（650）</t>
  </si>
  <si>
    <t>DRH-650</t>
  </si>
  <si>
    <t>高：65mm           直径：148mm</t>
  </si>
  <si>
    <t>66.5*31*49</t>
  </si>
  <si>
    <t>Rounded bowl
（750）</t>
  </si>
  <si>
    <t>DRH-750</t>
  </si>
  <si>
    <t>高：78mm           直径：148mm</t>
  </si>
  <si>
    <t>70.5*31*49</t>
  </si>
  <si>
    <t>Rounded bowl
（800）</t>
  </si>
  <si>
    <t>DRH-800ML</t>
  </si>
  <si>
    <t>高：58mm           直径：177mm</t>
  </si>
  <si>
    <t>65*36*36.5</t>
  </si>
  <si>
    <t>Rounded bowl
（900）</t>
  </si>
  <si>
    <t>DRH-900ML</t>
  </si>
  <si>
    <t>高：67mm           直径：177mm</t>
  </si>
  <si>
    <t>Rounded bowl
（1000）</t>
  </si>
  <si>
    <t>高：77mm           直径：177mm</t>
  </si>
  <si>
    <t>67.5*36*36.5</t>
  </si>
  <si>
    <t>Rounded bowl
（1050）</t>
  </si>
  <si>
    <t>DRH-T1050</t>
  </si>
  <si>
    <t>高：80mm           直径：190mm</t>
  </si>
  <si>
    <t>58*28*40</t>
  </si>
  <si>
    <t>Rounded bowl
（1250）</t>
  </si>
  <si>
    <t>DRH-T1250</t>
  </si>
  <si>
    <t>高：93mm           直径：190mm</t>
  </si>
  <si>
    <t>58*29*40</t>
  </si>
  <si>
    <t>Rounded bowl
（1500）</t>
  </si>
  <si>
    <t>DRH-T1500</t>
  </si>
  <si>
    <t>高：110mm           直径：190mm</t>
  </si>
  <si>
    <t>58*32*40</t>
  </si>
  <si>
    <t>Rounded bowl
lining</t>
  </si>
  <si>
    <t>两款通用</t>
  </si>
  <si>
    <t>高：44mm           直径：170mm</t>
  </si>
  <si>
    <t>40.5*34.5*35</t>
  </si>
  <si>
    <t>DRH-P1500</t>
  </si>
  <si>
    <t>高：76mm           直径：275mm</t>
  </si>
  <si>
    <t>55*28.5*55.5</t>
  </si>
  <si>
    <t>Rounded bowl
（2000）</t>
  </si>
  <si>
    <t>DRH-P2000</t>
  </si>
  <si>
    <t>高：83mm           直径：275mm</t>
  </si>
  <si>
    <t>58*28.5*55.5</t>
  </si>
  <si>
    <t>Rounded bowl
（2500）</t>
  </si>
  <si>
    <t>DRH-P2500</t>
  </si>
  <si>
    <t>高：93mm           直径：275mm</t>
  </si>
  <si>
    <t>64*28.5*55.5</t>
  </si>
  <si>
    <t>Rounded bowl
（3000）</t>
  </si>
  <si>
    <t>DRH-P3000</t>
  </si>
  <si>
    <t>高：103mm           直径：275mm</t>
  </si>
  <si>
    <t>71*28.5*55.5</t>
  </si>
  <si>
    <t>One compartment bento box</t>
  </si>
  <si>
    <t>DRH-C1</t>
  </si>
  <si>
    <t>长：245mm        宽：101mm
高： 43mm</t>
  </si>
  <si>
    <t>54.5*33*51</t>
  </si>
  <si>
    <t>Two compartment bento box（1:2）</t>
  </si>
  <si>
    <t>DRH-C2A</t>
  </si>
  <si>
    <t>Two compartment bento box（1:1）</t>
  </si>
  <si>
    <t>DRH-C2</t>
  </si>
  <si>
    <t>Three compartment bento box（1:1:1）</t>
  </si>
  <si>
    <t>DRH-C3</t>
  </si>
  <si>
    <t>Short style  One compartment bento box</t>
  </si>
  <si>
    <t>DRH-A-1</t>
  </si>
  <si>
    <t>长：245mm        宽：101mm
高： 36mm</t>
  </si>
  <si>
    <t>Short style Two compartment bento box（1:2）</t>
  </si>
  <si>
    <t>DRH-A-2</t>
  </si>
  <si>
    <t>Short style Three compartment bento box（1:1:1）</t>
  </si>
  <si>
    <t>DRH-A-3</t>
  </si>
  <si>
    <t>Section B  One compartment bento box</t>
  </si>
  <si>
    <t>DRH-B1</t>
  </si>
  <si>
    <t>长：235mm        宽： 93mm
高： 45mm</t>
  </si>
  <si>
    <t>56*39*49</t>
  </si>
  <si>
    <t>Section B Two compartment bento box（1:1）</t>
  </si>
  <si>
    <t>DRH-B2</t>
  </si>
  <si>
    <t>Section B Three compartment bento box（1:1:1）</t>
  </si>
  <si>
    <t>DRH-B3</t>
  </si>
  <si>
    <t>fruit packaging container</t>
  </si>
  <si>
    <t>YW-J500</t>
  </si>
  <si>
    <t>180*117*87mm</t>
  </si>
  <si>
    <t>YW-J500-1</t>
  </si>
  <si>
    <t>180*120*86</t>
  </si>
  <si>
    <t>Bakery Container</t>
  </si>
  <si>
    <t>YW-6 PACK1</t>
  </si>
  <si>
    <t>250*175*65</t>
  </si>
  <si>
    <t>YW-6 Pack</t>
  </si>
  <si>
    <t>280*205*8</t>
  </si>
  <si>
    <t>YW-4 Pack</t>
  </si>
  <si>
    <t>175*170*95</t>
  </si>
  <si>
    <t>Bakery Cookie container</t>
  </si>
  <si>
    <t>YW-Cookie</t>
  </si>
  <si>
    <t>182*163*63</t>
  </si>
  <si>
    <t>5com Container</t>
  </si>
  <si>
    <t>YW-5 S</t>
  </si>
  <si>
    <t>234*174*27</t>
  </si>
  <si>
    <t>YW-5 M</t>
  </si>
  <si>
    <t>250*178*27</t>
  </si>
  <si>
    <t>YW-5 L</t>
  </si>
  <si>
    <t>25*178*37</t>
  </si>
  <si>
    <t>9*9*3</t>
  </si>
  <si>
    <t>YW-9inch</t>
  </si>
  <si>
    <t>9inch*9inch*3inch</t>
  </si>
  <si>
    <t>Plastic hinged container</t>
  </si>
  <si>
    <t>YW-8oz</t>
  </si>
  <si>
    <t>140*120*35</t>
  </si>
  <si>
    <t>YW-12oz</t>
  </si>
  <si>
    <t>140*120*45</t>
  </si>
  <si>
    <t>YW-16oz</t>
  </si>
  <si>
    <t>140*120*60</t>
  </si>
  <si>
    <t>YW-24oz</t>
  </si>
  <si>
    <t>185*165*60</t>
  </si>
  <si>
    <t>YW-32oz</t>
  </si>
  <si>
    <t>190*165*60</t>
  </si>
  <si>
    <t>YW-915</t>
  </si>
  <si>
    <t>150*130*30</t>
  </si>
  <si>
    <t>YW-960</t>
  </si>
  <si>
    <t>190*143*40</t>
  </si>
  <si>
    <t>YW-961</t>
  </si>
  <si>
    <t>190*143*50</t>
  </si>
  <si>
    <t>YW-968</t>
  </si>
  <si>
    <t>220*173*50</t>
  </si>
  <si>
    <t>YW-969</t>
  </si>
  <si>
    <t>220*173*65</t>
  </si>
  <si>
    <t>YW-970</t>
  </si>
  <si>
    <t>220*173*85</t>
  </si>
  <si>
    <t>Salad bowl</t>
  </si>
  <si>
    <t>YW-24oz salad bowl</t>
  </si>
  <si>
    <t>175*75</t>
  </si>
  <si>
    <t>YW-32oz Salad bowl</t>
  </si>
  <si>
    <t>175*95</t>
  </si>
  <si>
    <t>Tamper Evident</t>
  </si>
  <si>
    <t>YW-8oz TE</t>
  </si>
  <si>
    <t>135*140*48</t>
  </si>
  <si>
    <t>YW-12oz TE</t>
  </si>
  <si>
    <t>137*125*50</t>
  </si>
  <si>
    <t>YW-16oz TE</t>
  </si>
  <si>
    <t>137*125*65</t>
  </si>
  <si>
    <t>YW-24oz TE</t>
  </si>
  <si>
    <t>187*146*50</t>
  </si>
  <si>
    <t>YW-32oz TE</t>
  </si>
  <si>
    <t>187*146*72</t>
  </si>
  <si>
    <t>YW-7190</t>
  </si>
  <si>
    <t>173*160*67</t>
  </si>
  <si>
    <t>9.5inch</t>
  </si>
  <si>
    <t>YW-9.5inch</t>
  </si>
  <si>
    <t>Weight/set     (±3%)</t>
  </si>
  <si>
    <t>Plastic Gift Packaging Boxes</t>
  </si>
  <si>
    <t>YW-3301</t>
  </si>
  <si>
    <t>customized</t>
  </si>
  <si>
    <t>YW-3302</t>
  </si>
  <si>
    <t>YW-3303</t>
  </si>
  <si>
    <t>70*40*110</t>
  </si>
  <si>
    <t>YW-3304</t>
  </si>
  <si>
    <t>60*25*150</t>
  </si>
  <si>
    <t>YW-3305</t>
  </si>
  <si>
    <t>50*22*100</t>
  </si>
  <si>
    <t>YW-3306</t>
  </si>
  <si>
    <t>30*25*147</t>
  </si>
  <si>
    <t>YW-3307</t>
  </si>
  <si>
    <t>90*90*90</t>
  </si>
  <si>
    <t>YW-3308</t>
  </si>
  <si>
    <t>75*75*140</t>
  </si>
  <si>
    <t>YW-3309</t>
  </si>
  <si>
    <t>92*85*130</t>
  </si>
  <si>
    <t>YW-3310</t>
  </si>
  <si>
    <t>63*20*133</t>
  </si>
  <si>
    <t>Photo</t>
  </si>
  <si>
    <t>Name</t>
  </si>
  <si>
    <t>Insert Tray</t>
  </si>
  <si>
    <t>YW-8860</t>
  </si>
  <si>
    <t>275*255*23</t>
  </si>
  <si>
    <t>YW-8861</t>
  </si>
  <si>
    <t>287*275*10</t>
  </si>
  <si>
    <t>YW-8862</t>
  </si>
  <si>
    <t>245*240*20</t>
  </si>
  <si>
    <t>YW-8863</t>
  </si>
  <si>
    <t>468*200*20</t>
  </si>
  <si>
    <t>YW-8864</t>
  </si>
  <si>
    <t>145*93*25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</si>
</sst>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b/>
      <sz val="14"/>
      <name val="宋体"/>
      <charset val="134"/>
      <scheme val="major"/>
    </font>
    <font>
      <sz val="12"/>
      <name val="Arial Unicode MS"/>
      <charset val="134"/>
    </font>
    <font>
      <sz val="12"/>
      <color theme="1"/>
      <name val="Arial Unicode MS"/>
      <charset val="134"/>
    </font>
    <font>
      <sz val="11"/>
      <name val="宋体"/>
      <charset val="134"/>
      <scheme val="minor"/>
    </font>
    <font>
      <b/>
      <sz val="14"/>
      <name val="Arial Unicode MS"/>
      <charset val="134"/>
    </font>
    <font>
      <sz val="14"/>
      <color theme="1"/>
      <name val="Arial Unicode MS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8" applyNumberFormat="0" applyAlignment="0" applyProtection="0">
      <alignment vertical="center"/>
    </xf>
    <xf numFmtId="0" fontId="16" fillId="4" borderId="9" applyNumberFormat="0" applyAlignment="0" applyProtection="0">
      <alignment vertical="center"/>
    </xf>
    <xf numFmtId="0" fontId="17" fillId="4" borderId="8" applyNumberFormat="0" applyAlignment="0" applyProtection="0">
      <alignment vertical="center"/>
    </xf>
    <xf numFmtId="0" fontId="18" fillId="5" borderId="10" applyNumberFormat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30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shrinkToFit="1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shrinkToFit="1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4" fillId="0" borderId="0" xfId="0" applyFont="1" applyFill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shrinkToFit="1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 shrinkToFit="1"/>
    </xf>
    <xf numFmtId="0" fontId="6" fillId="0" borderId="0" xfId="0" applyFont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6" fillId="0" borderId="0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4.jpeg"/><Relationship Id="rId80" Type="http://schemas.openxmlformats.org/officeDocument/2006/relationships/image" Target="media/image85.png"/><Relationship Id="rId8" Type="http://schemas.openxmlformats.org/officeDocument/2006/relationships/image" Target="media/image13.jpeg"/><Relationship Id="rId79" Type="http://schemas.openxmlformats.org/officeDocument/2006/relationships/image" Target="media/image84.png"/><Relationship Id="rId78" Type="http://schemas.openxmlformats.org/officeDocument/2006/relationships/image" Target="media/image83.png"/><Relationship Id="rId77" Type="http://schemas.openxmlformats.org/officeDocument/2006/relationships/image" Target="media/image82.png"/><Relationship Id="rId76" Type="http://schemas.openxmlformats.org/officeDocument/2006/relationships/image" Target="media/image81.png"/><Relationship Id="rId75" Type="http://schemas.openxmlformats.org/officeDocument/2006/relationships/image" Target="media/image80.png"/><Relationship Id="rId74" Type="http://schemas.openxmlformats.org/officeDocument/2006/relationships/image" Target="media/image79.png"/><Relationship Id="rId73" Type="http://schemas.openxmlformats.org/officeDocument/2006/relationships/image" Target="media/image78.png"/><Relationship Id="rId72" Type="http://schemas.openxmlformats.org/officeDocument/2006/relationships/image" Target="media/image77.png"/><Relationship Id="rId71" Type="http://schemas.openxmlformats.org/officeDocument/2006/relationships/image" Target="media/image76.png"/><Relationship Id="rId70" Type="http://schemas.openxmlformats.org/officeDocument/2006/relationships/image" Target="media/image75.png"/><Relationship Id="rId7" Type="http://schemas.openxmlformats.org/officeDocument/2006/relationships/image" Target="media/image12.jpeg"/><Relationship Id="rId69" Type="http://schemas.openxmlformats.org/officeDocument/2006/relationships/image" Target="media/image74.png"/><Relationship Id="rId68" Type="http://schemas.openxmlformats.org/officeDocument/2006/relationships/image" Target="media/image73.png"/><Relationship Id="rId67" Type="http://schemas.openxmlformats.org/officeDocument/2006/relationships/image" Target="media/image72.png"/><Relationship Id="rId66" Type="http://schemas.openxmlformats.org/officeDocument/2006/relationships/image" Target="media/image71.png"/><Relationship Id="rId65" Type="http://schemas.openxmlformats.org/officeDocument/2006/relationships/image" Target="media/image70.png"/><Relationship Id="rId64" Type="http://schemas.openxmlformats.org/officeDocument/2006/relationships/image" Target="media/image69.png"/><Relationship Id="rId63" Type="http://schemas.openxmlformats.org/officeDocument/2006/relationships/image" Target="media/image68.png"/><Relationship Id="rId62" Type="http://schemas.openxmlformats.org/officeDocument/2006/relationships/image" Target="media/image67.png"/><Relationship Id="rId61" Type="http://schemas.openxmlformats.org/officeDocument/2006/relationships/image" Target="media/image66.png"/><Relationship Id="rId60" Type="http://schemas.openxmlformats.org/officeDocument/2006/relationships/image" Target="media/image65.png"/><Relationship Id="rId6" Type="http://schemas.openxmlformats.org/officeDocument/2006/relationships/image" Target="media/image11.jpeg"/><Relationship Id="rId59" Type="http://schemas.openxmlformats.org/officeDocument/2006/relationships/image" Target="media/image64.png"/><Relationship Id="rId58" Type="http://schemas.openxmlformats.org/officeDocument/2006/relationships/image" Target="media/image63.png"/><Relationship Id="rId57" Type="http://schemas.openxmlformats.org/officeDocument/2006/relationships/image" Target="media/image62.png"/><Relationship Id="rId56" Type="http://schemas.openxmlformats.org/officeDocument/2006/relationships/image" Target="media/image61.png"/><Relationship Id="rId55" Type="http://schemas.openxmlformats.org/officeDocument/2006/relationships/image" Target="media/image60.png"/><Relationship Id="rId54" Type="http://schemas.openxmlformats.org/officeDocument/2006/relationships/image" Target="media/image59.png"/><Relationship Id="rId53" Type="http://schemas.openxmlformats.org/officeDocument/2006/relationships/image" Target="media/image58.png"/><Relationship Id="rId52" Type="http://schemas.openxmlformats.org/officeDocument/2006/relationships/image" Target="media/image57.jpeg"/><Relationship Id="rId51" Type="http://schemas.openxmlformats.org/officeDocument/2006/relationships/image" Target="media/image56.jpeg"/><Relationship Id="rId50" Type="http://schemas.openxmlformats.org/officeDocument/2006/relationships/image" Target="media/image55.jpeg"/><Relationship Id="rId5" Type="http://schemas.openxmlformats.org/officeDocument/2006/relationships/image" Target="media/image10.jpeg"/><Relationship Id="rId49" Type="http://schemas.openxmlformats.org/officeDocument/2006/relationships/image" Target="media/image54.jpeg"/><Relationship Id="rId48" Type="http://schemas.openxmlformats.org/officeDocument/2006/relationships/image" Target="media/image53.jpeg"/><Relationship Id="rId47" Type="http://schemas.openxmlformats.org/officeDocument/2006/relationships/image" Target="media/image52.jpeg"/><Relationship Id="rId46" Type="http://schemas.openxmlformats.org/officeDocument/2006/relationships/image" Target="media/image51.jpeg"/><Relationship Id="rId45" Type="http://schemas.openxmlformats.org/officeDocument/2006/relationships/image" Target="media/image50.jpeg"/><Relationship Id="rId44" Type="http://schemas.openxmlformats.org/officeDocument/2006/relationships/image" Target="media/image49.jpeg"/><Relationship Id="rId43" Type="http://schemas.openxmlformats.org/officeDocument/2006/relationships/image" Target="media/image48.jpeg"/><Relationship Id="rId42" Type="http://schemas.openxmlformats.org/officeDocument/2006/relationships/image" Target="media/image47.jpeg"/><Relationship Id="rId41" Type="http://schemas.openxmlformats.org/officeDocument/2006/relationships/image" Target="media/image46.jpeg"/><Relationship Id="rId40" Type="http://schemas.openxmlformats.org/officeDocument/2006/relationships/image" Target="media/image45.jpeg"/><Relationship Id="rId4" Type="http://schemas.openxmlformats.org/officeDocument/2006/relationships/image" Target="media/image9.jpeg"/><Relationship Id="rId39" Type="http://schemas.openxmlformats.org/officeDocument/2006/relationships/image" Target="media/image44.jpeg"/><Relationship Id="rId38" Type="http://schemas.openxmlformats.org/officeDocument/2006/relationships/image" Target="media/image43.jpeg"/><Relationship Id="rId37" Type="http://schemas.openxmlformats.org/officeDocument/2006/relationships/image" Target="media/image42.jpeg"/><Relationship Id="rId36" Type="http://schemas.openxmlformats.org/officeDocument/2006/relationships/image" Target="media/image41.jpeg"/><Relationship Id="rId35" Type="http://schemas.openxmlformats.org/officeDocument/2006/relationships/image" Target="media/image40.jpeg"/><Relationship Id="rId34" Type="http://schemas.openxmlformats.org/officeDocument/2006/relationships/image" Target="media/image39.jpeg"/><Relationship Id="rId33" Type="http://schemas.openxmlformats.org/officeDocument/2006/relationships/image" Target="media/image38.jpeg"/><Relationship Id="rId32" Type="http://schemas.openxmlformats.org/officeDocument/2006/relationships/image" Target="media/image37.jpeg"/><Relationship Id="rId31" Type="http://schemas.openxmlformats.org/officeDocument/2006/relationships/image" Target="media/image36.jpeg"/><Relationship Id="rId30" Type="http://schemas.openxmlformats.org/officeDocument/2006/relationships/image" Target="media/image35.jpeg"/><Relationship Id="rId3" Type="http://schemas.openxmlformats.org/officeDocument/2006/relationships/image" Target="media/image8.jpeg"/><Relationship Id="rId29" Type="http://schemas.openxmlformats.org/officeDocument/2006/relationships/image" Target="media/image34.png"/><Relationship Id="rId28" Type="http://schemas.openxmlformats.org/officeDocument/2006/relationships/image" Target="media/image33.jpeg"/><Relationship Id="rId27" Type="http://schemas.openxmlformats.org/officeDocument/2006/relationships/image" Target="media/image32.jpeg"/><Relationship Id="rId26" Type="http://schemas.openxmlformats.org/officeDocument/2006/relationships/image" Target="media/image31.jpeg"/><Relationship Id="rId25" Type="http://schemas.openxmlformats.org/officeDocument/2006/relationships/image" Target="media/image30.jpeg"/><Relationship Id="rId24" Type="http://schemas.openxmlformats.org/officeDocument/2006/relationships/image" Target="media/image29.jpeg"/><Relationship Id="rId23" Type="http://schemas.openxmlformats.org/officeDocument/2006/relationships/image" Target="media/image28.png"/><Relationship Id="rId22" Type="http://schemas.openxmlformats.org/officeDocument/2006/relationships/image" Target="media/image27.jpeg"/><Relationship Id="rId21" Type="http://schemas.openxmlformats.org/officeDocument/2006/relationships/image" Target="media/image26.jpeg"/><Relationship Id="rId20" Type="http://schemas.openxmlformats.org/officeDocument/2006/relationships/image" Target="media/image25.png"/><Relationship Id="rId2" Type="http://schemas.openxmlformats.org/officeDocument/2006/relationships/image" Target="media/image7.jpeg"/><Relationship Id="rId19" Type="http://schemas.openxmlformats.org/officeDocument/2006/relationships/image" Target="media/image24.jpeg"/><Relationship Id="rId18" Type="http://schemas.openxmlformats.org/officeDocument/2006/relationships/image" Target="media/image23.jpeg"/><Relationship Id="rId17" Type="http://schemas.openxmlformats.org/officeDocument/2006/relationships/image" Target="media/image22.png"/><Relationship Id="rId16" Type="http://schemas.openxmlformats.org/officeDocument/2006/relationships/image" Target="media/image21.jpeg"/><Relationship Id="rId15" Type="http://schemas.openxmlformats.org/officeDocument/2006/relationships/image" Target="media/image20.jpeg"/><Relationship Id="rId14" Type="http://schemas.openxmlformats.org/officeDocument/2006/relationships/image" Target="media/image19.jpeg"/><Relationship Id="rId13" Type="http://schemas.openxmlformats.org/officeDocument/2006/relationships/image" Target="media/image18.jpeg"/><Relationship Id="rId12" Type="http://schemas.openxmlformats.org/officeDocument/2006/relationships/image" Target="media/image17.jpeg"/><Relationship Id="rId11" Type="http://schemas.openxmlformats.org/officeDocument/2006/relationships/image" Target="media/image16.jpeg"/><Relationship Id="rId10" Type="http://schemas.openxmlformats.org/officeDocument/2006/relationships/image" Target="media/image15.jpeg"/><Relationship Id="rId1" Type="http://schemas.openxmlformats.org/officeDocument/2006/relationships/image" Target="media/image6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107576</xdr:colOff>
      <xdr:row>8</xdr:row>
      <xdr:rowOff>0</xdr:rowOff>
    </xdr:from>
    <xdr:to>
      <xdr:col>1</xdr:col>
      <xdr:colOff>169047</xdr:colOff>
      <xdr:row>8</xdr:row>
      <xdr:rowOff>45719</xdr:rowOff>
    </xdr:to>
    <xdr:pic>
      <xdr:nvPicPr>
        <xdr:cNvPr id="25" name="图片 24"/>
        <xdr:cNvPicPr>
          <a:picLocks noChangeAspect="1"/>
        </xdr:cNvPicPr>
      </xdr:nvPicPr>
      <xdr:blipFill>
        <a:blip r:embed="rId1"/>
        <a:srcRect l="-4938" t="-5892" r="100000" b="100000"/>
        <a:stretch>
          <a:fillRect/>
        </a:stretch>
      </xdr:blipFill>
      <xdr:spPr>
        <a:xfrm>
          <a:off x="564515" y="6225540"/>
          <a:ext cx="61595" cy="45085"/>
        </a:xfrm>
        <a:prstGeom prst="rect">
          <a:avLst/>
        </a:prstGeom>
      </xdr:spPr>
    </xdr:pic>
    <xdr:clientData/>
  </xdr:twoCellAnchor>
  <xdr:twoCellAnchor editAs="oneCell">
    <xdr:from>
      <xdr:col>0</xdr:col>
      <xdr:colOff>345782</xdr:colOff>
      <xdr:row>8</xdr:row>
      <xdr:rowOff>0</xdr:rowOff>
    </xdr:from>
    <xdr:to>
      <xdr:col>0</xdr:col>
      <xdr:colOff>391501</xdr:colOff>
      <xdr:row>8</xdr:row>
      <xdr:rowOff>46105</xdr:rowOff>
    </xdr:to>
    <xdr:pic>
      <xdr:nvPicPr>
        <xdr:cNvPr id="26" name="图片 25"/>
        <xdr:cNvPicPr>
          <a:picLocks noChangeAspect="1"/>
        </xdr:cNvPicPr>
      </xdr:nvPicPr>
      <xdr:blipFill>
        <a:blip r:embed="rId2"/>
        <a:srcRect r="96304" b="95775"/>
        <a:stretch>
          <a:fillRect/>
        </a:stretch>
      </xdr:blipFill>
      <xdr:spPr>
        <a:xfrm>
          <a:off x="345440" y="6225540"/>
          <a:ext cx="45720" cy="4572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0</xdr:rowOff>
    </xdr:from>
    <xdr:to>
      <xdr:col>6</xdr:col>
      <xdr:colOff>45719</xdr:colOff>
      <xdr:row>3</xdr:row>
      <xdr:rowOff>61472</xdr:rowOff>
    </xdr:to>
    <xdr:pic>
      <xdr:nvPicPr>
        <xdr:cNvPr id="33" name="图片 32"/>
        <xdr:cNvPicPr>
          <a:picLocks noChangeAspect="1"/>
        </xdr:cNvPicPr>
      </xdr:nvPicPr>
      <xdr:blipFill>
        <a:blip r:embed="rId3"/>
        <a:srcRect l="-4002" r="100000" b="91209"/>
        <a:stretch>
          <a:fillRect/>
        </a:stretch>
      </xdr:blipFill>
      <xdr:spPr>
        <a:xfrm>
          <a:off x="6651625" y="178054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583986</xdr:rowOff>
    </xdr:from>
    <xdr:to>
      <xdr:col>6</xdr:col>
      <xdr:colOff>45719</xdr:colOff>
      <xdr:row>3</xdr:row>
      <xdr:rowOff>674755</xdr:rowOff>
    </xdr:to>
    <xdr:pic>
      <xdr:nvPicPr>
        <xdr:cNvPr id="34" name="图片 33"/>
        <xdr:cNvPicPr>
          <a:picLocks noChangeAspect="1"/>
        </xdr:cNvPicPr>
      </xdr:nvPicPr>
      <xdr:blipFill>
        <a:blip r:embed="rId4"/>
        <a:srcRect l="-3650" r="100000" b="86666"/>
        <a:stretch>
          <a:fillRect/>
        </a:stretch>
      </xdr:blipFill>
      <xdr:spPr>
        <a:xfrm>
          <a:off x="6651625" y="2364105"/>
          <a:ext cx="45085" cy="9080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45085</xdr:colOff>
      <xdr:row>3</xdr:row>
      <xdr:rowOff>60960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rcRect l="-4002" r="100000" b="91209"/>
        <a:stretch>
          <a:fillRect/>
        </a:stretch>
      </xdr:blipFill>
      <xdr:spPr>
        <a:xfrm>
          <a:off x="10295255" y="178054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583986</xdr:rowOff>
    </xdr:from>
    <xdr:to>
      <xdr:col>9</xdr:col>
      <xdr:colOff>45085</xdr:colOff>
      <xdr:row>3</xdr:row>
      <xdr:rowOff>674791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rcRect l="-3650" r="100000" b="86666"/>
        <a:stretch>
          <a:fillRect/>
        </a:stretch>
      </xdr:blipFill>
      <xdr:spPr>
        <a:xfrm>
          <a:off x="10295255" y="2364105"/>
          <a:ext cx="45085" cy="90805"/>
        </a:xfrm>
        <a:prstGeom prst="rect">
          <a:avLst/>
        </a:prstGeom>
      </xdr:spPr>
    </xdr:pic>
    <xdr:clientData/>
  </xdr:twoCellAnchor>
  <xdr:twoCellAnchor editAs="oneCell">
    <xdr:from>
      <xdr:col>1</xdr:col>
      <xdr:colOff>107576</xdr:colOff>
      <xdr:row>8</xdr:row>
      <xdr:rowOff>0</xdr:rowOff>
    </xdr:from>
    <xdr:to>
      <xdr:col>1</xdr:col>
      <xdr:colOff>169171</xdr:colOff>
      <xdr:row>8</xdr:row>
      <xdr:rowOff>45085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rcRect l="-4938" t="-5892" r="100000" b="100000"/>
        <a:stretch>
          <a:fillRect/>
        </a:stretch>
      </xdr:blipFill>
      <xdr:spPr>
        <a:xfrm>
          <a:off x="564515" y="6225540"/>
          <a:ext cx="61595" cy="45085"/>
        </a:xfrm>
        <a:prstGeom prst="rect">
          <a:avLst/>
        </a:prstGeom>
      </xdr:spPr>
    </xdr:pic>
    <xdr:clientData/>
  </xdr:twoCellAnchor>
  <xdr:twoCellAnchor editAs="oneCell">
    <xdr:from>
      <xdr:col>1</xdr:col>
      <xdr:colOff>107576</xdr:colOff>
      <xdr:row>8</xdr:row>
      <xdr:rowOff>0</xdr:rowOff>
    </xdr:from>
    <xdr:to>
      <xdr:col>1</xdr:col>
      <xdr:colOff>169171</xdr:colOff>
      <xdr:row>8</xdr:row>
      <xdr:rowOff>45085</xdr:rowOff>
    </xdr:to>
    <xdr:pic>
      <xdr:nvPicPr>
        <xdr:cNvPr id="18" name="图片 17"/>
        <xdr:cNvPicPr>
          <a:picLocks noChangeAspect="1"/>
        </xdr:cNvPicPr>
      </xdr:nvPicPr>
      <xdr:blipFill>
        <a:blip r:embed="rId1"/>
        <a:srcRect l="-4938" t="-5892" r="100000" b="100000"/>
        <a:stretch>
          <a:fillRect/>
        </a:stretch>
      </xdr:blipFill>
      <xdr:spPr>
        <a:xfrm>
          <a:off x="564515" y="6225540"/>
          <a:ext cx="61595" cy="45085"/>
        </a:xfrm>
        <a:prstGeom prst="rect">
          <a:avLst/>
        </a:prstGeom>
      </xdr:spPr>
    </xdr:pic>
    <xdr:clientData/>
  </xdr:twoCellAnchor>
  <xdr:twoCellAnchor editAs="oneCell">
    <xdr:from>
      <xdr:col>0</xdr:col>
      <xdr:colOff>345782</xdr:colOff>
      <xdr:row>8</xdr:row>
      <xdr:rowOff>0</xdr:rowOff>
    </xdr:from>
    <xdr:to>
      <xdr:col>0</xdr:col>
      <xdr:colOff>391502</xdr:colOff>
      <xdr:row>8</xdr:row>
      <xdr:rowOff>45720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r="96304" b="95775"/>
        <a:stretch>
          <a:fillRect/>
        </a:stretch>
      </xdr:blipFill>
      <xdr:spPr>
        <a:xfrm>
          <a:off x="345440" y="6225540"/>
          <a:ext cx="45720" cy="4572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45085</xdr:colOff>
      <xdr:row>4</xdr:row>
      <xdr:rowOff>60960</xdr:rowOff>
    </xdr:to>
    <xdr:pic>
      <xdr:nvPicPr>
        <xdr:cNvPr id="30" name="图片 29"/>
        <xdr:cNvPicPr>
          <a:picLocks noChangeAspect="1"/>
        </xdr:cNvPicPr>
      </xdr:nvPicPr>
      <xdr:blipFill>
        <a:blip r:embed="rId3"/>
        <a:srcRect l="-4002" r="100000" b="91209"/>
        <a:stretch>
          <a:fillRect/>
        </a:stretch>
      </xdr:blipFill>
      <xdr:spPr>
        <a:xfrm>
          <a:off x="6651625" y="266954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583986</xdr:rowOff>
    </xdr:from>
    <xdr:to>
      <xdr:col>6</xdr:col>
      <xdr:colOff>45085</xdr:colOff>
      <xdr:row>4</xdr:row>
      <xdr:rowOff>674791</xdr:rowOff>
    </xdr:to>
    <xdr:pic>
      <xdr:nvPicPr>
        <xdr:cNvPr id="31" name="图片 30"/>
        <xdr:cNvPicPr>
          <a:picLocks noChangeAspect="1"/>
        </xdr:cNvPicPr>
      </xdr:nvPicPr>
      <xdr:blipFill>
        <a:blip r:embed="rId4"/>
        <a:srcRect l="-3650" r="100000" b="86666"/>
        <a:stretch>
          <a:fillRect/>
        </a:stretch>
      </xdr:blipFill>
      <xdr:spPr>
        <a:xfrm>
          <a:off x="6651625" y="3253105"/>
          <a:ext cx="45085" cy="90805"/>
        </a:xfrm>
        <a:prstGeom prst="rect">
          <a:avLst/>
        </a:prstGeom>
      </xdr:spPr>
    </xdr:pic>
    <xdr:clientData/>
  </xdr:twoCellAnchor>
  <xdr:twoCellAnchor>
    <xdr:from>
      <xdr:col>1</xdr:col>
      <xdr:colOff>108585</xdr:colOff>
      <xdr:row>39</xdr:row>
      <xdr:rowOff>78740</xdr:rowOff>
    </xdr:from>
    <xdr:to>
      <xdr:col>1</xdr:col>
      <xdr:colOff>1548765</xdr:colOff>
      <xdr:row>39</xdr:row>
      <xdr:rowOff>1518920</xdr:rowOff>
    </xdr:to>
    <xdr:pic>
      <xdr:nvPicPr>
        <xdr:cNvPr id="52" name="图片 51" descr="圆桶内衬"/>
        <xdr:cNvPicPr/>
      </xdr:nvPicPr>
      <xdr:blipFill>
        <a:blip r:embed="rId5"/>
        <a:stretch>
          <a:fillRect/>
        </a:stretch>
      </xdr:blipFill>
      <xdr:spPr>
        <a:xfrm>
          <a:off x="565785" y="33863280"/>
          <a:ext cx="1440180" cy="81026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6</xdr:col>
      <xdr:colOff>45085</xdr:colOff>
      <xdr:row>3</xdr:row>
      <xdr:rowOff>60960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6753225" y="12890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171450</xdr:rowOff>
    </xdr:from>
    <xdr:to>
      <xdr:col>6</xdr:col>
      <xdr:colOff>45085</xdr:colOff>
      <xdr:row>3</xdr:row>
      <xdr:rowOff>262255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6753225" y="1460500"/>
          <a:ext cx="45085" cy="9080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0</xdr:rowOff>
    </xdr:from>
    <xdr:to>
      <xdr:col>6</xdr:col>
      <xdr:colOff>45085</xdr:colOff>
      <xdr:row>3</xdr:row>
      <xdr:rowOff>60960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6753225" y="12890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171450</xdr:rowOff>
    </xdr:from>
    <xdr:to>
      <xdr:col>6</xdr:col>
      <xdr:colOff>45085</xdr:colOff>
      <xdr:row>3</xdr:row>
      <xdr:rowOff>262255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6753225" y="1460500"/>
          <a:ext cx="45085" cy="9080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</xdr:row>
      <xdr:rowOff>0</xdr:rowOff>
    </xdr:from>
    <xdr:to>
      <xdr:col>6</xdr:col>
      <xdr:colOff>45085</xdr:colOff>
      <xdr:row>6</xdr:row>
      <xdr:rowOff>60960</xdr:rowOff>
    </xdr:to>
    <xdr:pic>
      <xdr:nvPicPr>
        <xdr:cNvPr id="12" name="图片 11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6753225" y="37655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</xdr:row>
      <xdr:rowOff>171450</xdr:rowOff>
    </xdr:from>
    <xdr:to>
      <xdr:col>6</xdr:col>
      <xdr:colOff>45085</xdr:colOff>
      <xdr:row>6</xdr:row>
      <xdr:rowOff>262255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6753225" y="3937000"/>
          <a:ext cx="45085" cy="908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6</xdr:col>
      <xdr:colOff>45085</xdr:colOff>
      <xdr:row>3</xdr:row>
      <xdr:rowOff>60960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7096125" y="13779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171450</xdr:rowOff>
    </xdr:from>
    <xdr:to>
      <xdr:col>6</xdr:col>
      <xdr:colOff>45085</xdr:colOff>
      <xdr:row>3</xdr:row>
      <xdr:rowOff>262255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7096125" y="1549400"/>
          <a:ext cx="45085" cy="9080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45085</xdr:colOff>
      <xdr:row>4</xdr:row>
      <xdr:rowOff>60960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7096125" y="22542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45085</xdr:colOff>
      <xdr:row>4</xdr:row>
      <xdr:rowOff>90805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7096125" y="2254250"/>
          <a:ext cx="45085" cy="9080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6</xdr:col>
      <xdr:colOff>45085</xdr:colOff>
      <xdr:row>3</xdr:row>
      <xdr:rowOff>60960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7943850" y="16700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171450</xdr:rowOff>
    </xdr:from>
    <xdr:to>
      <xdr:col>6</xdr:col>
      <xdr:colOff>45085</xdr:colOff>
      <xdr:row>3</xdr:row>
      <xdr:rowOff>262255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7943850" y="1841500"/>
          <a:ext cx="45085" cy="9080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45085</xdr:colOff>
      <xdr:row>4</xdr:row>
      <xdr:rowOff>60960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rcRect l="-4002" r="100000" b="91209"/>
        <a:stretch>
          <a:fillRect/>
        </a:stretch>
      </xdr:blipFill>
      <xdr:spPr>
        <a:xfrm>
          <a:off x="7943850" y="2546350"/>
          <a:ext cx="45085" cy="609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45085</xdr:colOff>
      <xdr:row>4</xdr:row>
      <xdr:rowOff>90805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rcRect l="-3650" r="100000" b="86666"/>
        <a:stretch>
          <a:fillRect/>
        </a:stretch>
      </xdr:blipFill>
      <xdr:spPr>
        <a:xfrm>
          <a:off x="7943850" y="2546350"/>
          <a:ext cx="45085" cy="908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O54"/>
  <sheetViews>
    <sheetView zoomScale="90" zoomScaleNormal="90" workbookViewId="0">
      <selection activeCell="E3" sqref="E3"/>
    </sheetView>
  </sheetViews>
  <sheetFormatPr defaultColWidth="9" defaultRowHeight="127.55" customHeight="1"/>
  <cols>
    <col min="1" max="1" width="6" style="15" customWidth="1"/>
    <col min="2" max="2" width="23.6166666666667" style="15" customWidth="1"/>
    <col min="3" max="3" width="14.575" style="16" customWidth="1"/>
    <col min="4" max="4" width="11.6333333333333" style="15" customWidth="1"/>
    <col min="5" max="5" width="20.775" style="16" customWidth="1"/>
    <col min="6" max="6" width="10.6916666666667" style="17" customWidth="1"/>
    <col min="7" max="7" width="12.35" style="17" customWidth="1"/>
    <col min="8" max="8" width="10.775" style="17" customWidth="1"/>
    <col min="9" max="9" width="24.6916666666667" style="18" customWidth="1"/>
    <col min="10" max="10" width="10.275" style="15" customWidth="1"/>
    <col min="11" max="11" width="17.375" style="15"/>
    <col min="12" max="12" width="10.6916666666667" style="15" customWidth="1"/>
    <col min="13" max="13" width="17.375" style="15"/>
    <col min="14" max="16384" width="9" style="15"/>
  </cols>
  <sheetData>
    <row r="1" ht="45.2" customHeight="1" spans="1:13">
      <c r="A1" s="19" t="s">
        <v>0</v>
      </c>
      <c r="B1" s="20" t="s">
        <v>1</v>
      </c>
      <c r="C1" s="21" t="s">
        <v>2</v>
      </c>
      <c r="D1" s="19" t="s">
        <v>3</v>
      </c>
      <c r="E1" s="21" t="s">
        <v>4</v>
      </c>
      <c r="F1" s="22" t="s">
        <v>5</v>
      </c>
      <c r="G1" s="22" t="s">
        <v>6</v>
      </c>
      <c r="H1" s="22" t="s">
        <v>7</v>
      </c>
      <c r="I1" s="22" t="s">
        <v>8</v>
      </c>
      <c r="J1" s="27"/>
      <c r="K1" s="27"/>
      <c r="L1" s="27"/>
      <c r="M1" s="27"/>
    </row>
    <row r="2" ht="25" customHeight="1" spans="1:13">
      <c r="A2" s="19"/>
      <c r="B2" s="20"/>
      <c r="C2" s="21"/>
      <c r="D2" s="19"/>
      <c r="E2" s="21"/>
      <c r="F2" s="22"/>
      <c r="G2" s="23"/>
      <c r="H2" s="22"/>
      <c r="I2" s="22"/>
      <c r="J2" s="27"/>
      <c r="K2" s="27"/>
      <c r="L2" s="27"/>
      <c r="M2" s="27"/>
    </row>
    <row r="3" ht="70" customHeight="1" spans="1:13">
      <c r="A3" s="4">
        <v>1</v>
      </c>
      <c r="B3" s="5" t="str">
        <f>_xlfn.DISPIMG("ID_9A7A5893C620422BAE196CF2F3C8E480",1)</f>
        <v>=DISPIMG("ID_9A7A5893C620422BAE196CF2F3C8E480",1)</v>
      </c>
      <c r="C3" s="6" t="s">
        <v>9</v>
      </c>
      <c r="D3" s="6" t="s">
        <v>10</v>
      </c>
      <c r="E3" s="7" t="s">
        <v>11</v>
      </c>
      <c r="F3" s="24">
        <v>24</v>
      </c>
      <c r="G3" s="24">
        <v>250</v>
      </c>
      <c r="H3" s="24">
        <v>6.8</v>
      </c>
      <c r="I3" s="28" t="s">
        <v>12</v>
      </c>
      <c r="J3" s="29"/>
      <c r="K3" s="29"/>
      <c r="L3" s="27"/>
      <c r="M3" s="27"/>
    </row>
    <row r="4" ht="70" customHeight="1" spans="1:13">
      <c r="A4" s="4">
        <v>2</v>
      </c>
      <c r="B4" s="5" t="str">
        <f>_xlfn.DISPIMG("ID_3116A57E70324DFB8C32AE0634888868",1)</f>
        <v>=DISPIMG("ID_3116A57E70324DFB8C32AE0634888868",1)</v>
      </c>
      <c r="C4" s="6" t="s">
        <v>13</v>
      </c>
      <c r="D4" s="6" t="s">
        <v>14</v>
      </c>
      <c r="E4" s="7" t="s">
        <v>15</v>
      </c>
      <c r="F4" s="24">
        <v>45</v>
      </c>
      <c r="G4" s="24">
        <v>150</v>
      </c>
      <c r="H4" s="24">
        <v>7.55</v>
      </c>
      <c r="I4" s="28" t="s">
        <v>16</v>
      </c>
      <c r="J4" s="27"/>
      <c r="K4" s="29"/>
      <c r="L4" s="27"/>
      <c r="M4" s="27"/>
    </row>
    <row r="5" ht="70" customHeight="1" spans="1:13">
      <c r="A5" s="4">
        <v>3</v>
      </c>
      <c r="B5" s="5" t="str">
        <f>_xlfn.DISPIMG("ID_E48C6DC586974FC78814B31BB046B6BD",1)</f>
        <v>=DISPIMG("ID_E48C6DC586974FC78814B31BB046B6BD",1)</v>
      </c>
      <c r="C5" s="6" t="s">
        <v>17</v>
      </c>
      <c r="D5" s="6" t="s">
        <v>18</v>
      </c>
      <c r="E5" s="7" t="s">
        <v>19</v>
      </c>
      <c r="F5" s="24">
        <v>45</v>
      </c>
      <c r="G5" s="24">
        <v>150</v>
      </c>
      <c r="H5" s="24">
        <v>7.55</v>
      </c>
      <c r="I5" s="28" t="s">
        <v>16</v>
      </c>
      <c r="J5" s="27"/>
      <c r="K5" s="29"/>
      <c r="L5" s="27"/>
      <c r="M5" s="27"/>
    </row>
    <row r="6" ht="70" customHeight="1" spans="1:13">
      <c r="A6" s="4">
        <v>4</v>
      </c>
      <c r="B6" s="5" t="str">
        <f>_xlfn.DISPIMG("ID_978DA5977BFC42D2A53775084EFC9B74",1)</f>
        <v>=DISPIMG("ID_978DA5977BFC42D2A53775084EFC9B74",1)</v>
      </c>
      <c r="C6" s="6" t="s">
        <v>20</v>
      </c>
      <c r="D6" s="6" t="s">
        <v>21</v>
      </c>
      <c r="E6" s="7" t="s">
        <v>22</v>
      </c>
      <c r="F6" s="24">
        <v>55</v>
      </c>
      <c r="G6" s="24">
        <v>150</v>
      </c>
      <c r="H6" s="24">
        <v>9.05</v>
      </c>
      <c r="I6" s="28" t="s">
        <v>23</v>
      </c>
      <c r="J6" s="27"/>
      <c r="K6" s="29"/>
      <c r="L6" s="27"/>
      <c r="M6" s="27"/>
    </row>
    <row r="7" ht="70" customHeight="1" spans="1:13">
      <c r="A7" s="4">
        <v>5</v>
      </c>
      <c r="B7" s="5" t="str">
        <f>_xlfn.DISPIMG("ID_990B5F5418C64161B2F124259EEC5DEF",1)</f>
        <v>=DISPIMG("ID_990B5F5418C64161B2F124259EEC5DEF",1)</v>
      </c>
      <c r="C7" s="6" t="s">
        <v>24</v>
      </c>
      <c r="D7" s="6" t="s">
        <v>25</v>
      </c>
      <c r="E7" s="7" t="s">
        <v>26</v>
      </c>
      <c r="F7" s="24">
        <v>55</v>
      </c>
      <c r="G7" s="24">
        <v>150</v>
      </c>
      <c r="H7" s="24">
        <v>9.05</v>
      </c>
      <c r="I7" s="28" t="s">
        <v>23</v>
      </c>
      <c r="J7" s="27"/>
      <c r="K7" s="29"/>
      <c r="L7" s="27"/>
      <c r="M7" s="27"/>
    </row>
    <row r="8" ht="70" customHeight="1" spans="1:13">
      <c r="A8" s="4">
        <v>6</v>
      </c>
      <c r="B8" s="8" t="str">
        <f>_xlfn.DISPIMG("ID_41788323F73849B79CAB43BAC7F45075",1)</f>
        <v>=DISPIMG("ID_41788323F73849B79CAB43BAC7F45075",1)</v>
      </c>
      <c r="C8" s="6" t="s">
        <v>27</v>
      </c>
      <c r="D8" s="6" t="s">
        <v>28</v>
      </c>
      <c r="E8" s="7" t="s">
        <v>29</v>
      </c>
      <c r="F8" s="24">
        <v>38</v>
      </c>
      <c r="G8" s="24">
        <v>150</v>
      </c>
      <c r="H8" s="24">
        <v>6.5</v>
      </c>
      <c r="I8" s="28" t="s">
        <v>30</v>
      </c>
      <c r="J8" s="27"/>
      <c r="K8" s="29"/>
      <c r="L8" s="27"/>
      <c r="M8" s="27"/>
    </row>
    <row r="9" ht="70" customHeight="1" spans="1:13">
      <c r="A9" s="25">
        <v>1</v>
      </c>
      <c r="B9" s="6" t="str">
        <f>_xlfn.DISPIMG("ID_74D021AEB08949D29534F9BB613FA138",1)</f>
        <v>=DISPIMG("ID_74D021AEB08949D29534F9BB613FA138",1)</v>
      </c>
      <c r="C9" s="6" t="s">
        <v>31</v>
      </c>
      <c r="D9" s="6" t="s">
        <v>32</v>
      </c>
      <c r="E9" s="6" t="s">
        <v>33</v>
      </c>
      <c r="F9" s="7">
        <v>53</v>
      </c>
      <c r="G9" s="7">
        <v>200</v>
      </c>
      <c r="H9" s="7">
        <v>11.7</v>
      </c>
      <c r="I9" s="28" t="s">
        <v>34</v>
      </c>
      <c r="J9" s="27"/>
      <c r="K9" s="27"/>
      <c r="L9" s="27"/>
      <c r="M9" s="27"/>
    </row>
    <row r="10" ht="70" customHeight="1" spans="1:13">
      <c r="A10" s="25">
        <v>2</v>
      </c>
      <c r="B10" s="26" t="str">
        <f>_xlfn.DISPIMG("ID_A0FBC2280CEB4273BCFC8874A5DE72CD",1)</f>
        <v>=DISPIMG("ID_A0FBC2280CEB4273BCFC8874A5DE72CD",1)</v>
      </c>
      <c r="C10" s="6" t="s">
        <v>35</v>
      </c>
      <c r="D10" s="6" t="s">
        <v>36</v>
      </c>
      <c r="E10" s="6" t="s">
        <v>37</v>
      </c>
      <c r="F10" s="7">
        <v>62</v>
      </c>
      <c r="G10" s="7">
        <v>200</v>
      </c>
      <c r="H10" s="7">
        <v>13.1</v>
      </c>
      <c r="I10" s="28" t="s">
        <v>38</v>
      </c>
      <c r="J10" s="27"/>
      <c r="K10" s="27"/>
      <c r="L10" s="27"/>
      <c r="M10" s="27"/>
    </row>
    <row r="11" ht="70" customHeight="1" spans="1:13">
      <c r="A11" s="25">
        <v>3</v>
      </c>
      <c r="B11" s="26" t="str">
        <f>_xlfn.DISPIMG("ID_27F16668AD6E48698BA6A5F3177500C4",1)</f>
        <v>=DISPIMG("ID_27F16668AD6E48698BA6A5F3177500C4",1)</v>
      </c>
      <c r="C11" s="6" t="s">
        <v>39</v>
      </c>
      <c r="D11" s="6" t="s">
        <v>40</v>
      </c>
      <c r="E11" s="6" t="s">
        <v>41</v>
      </c>
      <c r="F11" s="7">
        <v>61</v>
      </c>
      <c r="G11" s="7">
        <v>200</v>
      </c>
      <c r="H11" s="7">
        <v>13</v>
      </c>
      <c r="I11" s="28" t="s">
        <v>42</v>
      </c>
      <c r="J11" s="27"/>
      <c r="K11" s="27"/>
      <c r="L11" s="27"/>
      <c r="M11" s="27"/>
    </row>
    <row r="12" ht="70" customHeight="1" spans="1:9">
      <c r="A12" s="25">
        <v>4</v>
      </c>
      <c r="B12" s="26" t="str">
        <f>_xlfn.DISPIMG("ID_9434E2F369174C899EEA297B4FE3AAEA",1)</f>
        <v>=DISPIMG("ID_9434E2F369174C899EEA297B4FE3AAEA",1)</v>
      </c>
      <c r="C12" s="6" t="s">
        <v>43</v>
      </c>
      <c r="D12" s="6" t="s">
        <v>44</v>
      </c>
      <c r="E12" s="6" t="s">
        <v>45</v>
      </c>
      <c r="F12" s="7">
        <v>62</v>
      </c>
      <c r="G12" s="7">
        <v>200</v>
      </c>
      <c r="H12" s="7">
        <v>13.3</v>
      </c>
      <c r="I12" s="28" t="s">
        <v>46</v>
      </c>
    </row>
    <row r="13" ht="70" customHeight="1" spans="1:9">
      <c r="A13" s="25">
        <v>5</v>
      </c>
      <c r="B13" s="26" t="str">
        <f>_xlfn.DISPIMG("ID_0A345C01299F413783ECD28EE1C2BBD5",1)</f>
        <v>=DISPIMG("ID_0A345C01299F413783ECD28EE1C2BBD5",1)</v>
      </c>
      <c r="C13" s="6" t="s">
        <v>47</v>
      </c>
      <c r="D13" s="6" t="s">
        <v>48</v>
      </c>
      <c r="E13" s="6" t="s">
        <v>49</v>
      </c>
      <c r="F13" s="7">
        <v>63</v>
      </c>
      <c r="G13" s="7">
        <v>200</v>
      </c>
      <c r="H13" s="7">
        <v>13.7</v>
      </c>
      <c r="I13" s="28" t="s">
        <v>50</v>
      </c>
    </row>
    <row r="14" ht="70" customHeight="1" spans="1:9">
      <c r="A14" s="25">
        <v>6</v>
      </c>
      <c r="B14" s="26" t="str">
        <f>_xlfn.DISPIMG("ID_ADA9E1ECCD1B434BBD36FD464C774C0A",1)</f>
        <v>=DISPIMG("ID_ADA9E1ECCD1B434BBD36FD464C774C0A",1)</v>
      </c>
      <c r="C14" s="6" t="s">
        <v>51</v>
      </c>
      <c r="D14" s="6" t="s">
        <v>52</v>
      </c>
      <c r="E14" s="6" t="s">
        <v>53</v>
      </c>
      <c r="F14" s="7">
        <v>68</v>
      </c>
      <c r="G14" s="7">
        <v>200</v>
      </c>
      <c r="H14" s="7">
        <v>14.4</v>
      </c>
      <c r="I14" s="28" t="s">
        <v>54</v>
      </c>
    </row>
    <row r="15" ht="70" customHeight="1" spans="1:9">
      <c r="A15" s="25">
        <v>7</v>
      </c>
      <c r="B15" s="26" t="str">
        <f>_xlfn.DISPIMG("ID_5E602662A54A4AC2A7CE30F3786CAD62",1)</f>
        <v>=DISPIMG("ID_5E602662A54A4AC2A7CE30F3786CAD62",1)</v>
      </c>
      <c r="C15" s="6" t="s">
        <v>55</v>
      </c>
      <c r="D15" s="6" t="s">
        <v>56</v>
      </c>
      <c r="E15" s="6" t="s">
        <v>57</v>
      </c>
      <c r="F15" s="7">
        <v>73</v>
      </c>
      <c r="G15" s="7">
        <v>200</v>
      </c>
      <c r="H15" s="7">
        <v>15.5</v>
      </c>
      <c r="I15" s="28" t="s">
        <v>58</v>
      </c>
    </row>
    <row r="16" ht="70" customHeight="1" spans="1:9">
      <c r="A16" s="25">
        <v>8</v>
      </c>
      <c r="B16" s="26" t="str">
        <f>_xlfn.DISPIMG("ID_D254424457E148CD9F1E7453CE96CE44",1)</f>
        <v>=DISPIMG("ID_D254424457E148CD9F1E7453CE96CE44",1)</v>
      </c>
      <c r="C16" s="6" t="s">
        <v>59</v>
      </c>
      <c r="D16" s="6" t="s">
        <v>60</v>
      </c>
      <c r="E16" s="6" t="s">
        <v>61</v>
      </c>
      <c r="F16" s="7">
        <v>75</v>
      </c>
      <c r="G16" s="7">
        <v>200</v>
      </c>
      <c r="H16" s="7">
        <v>16.8</v>
      </c>
      <c r="I16" s="28" t="s">
        <v>62</v>
      </c>
    </row>
    <row r="17" ht="70" customHeight="1" spans="1:9">
      <c r="A17" s="25">
        <v>9</v>
      </c>
      <c r="B17" s="6" t="str">
        <f>_xlfn.DISPIMG("ID_27392E615C7D439890CFF34B7E09D043",1)</f>
        <v>=DISPIMG("ID_27392E615C7D439890CFF34B7E09D043",1)</v>
      </c>
      <c r="C17" s="6" t="s">
        <v>63</v>
      </c>
      <c r="D17" s="6" t="s">
        <v>64</v>
      </c>
      <c r="E17" s="6" t="s">
        <v>65</v>
      </c>
      <c r="F17" s="7">
        <v>57</v>
      </c>
      <c r="G17" s="7">
        <v>200</v>
      </c>
      <c r="H17" s="7">
        <v>13.5</v>
      </c>
      <c r="I17" s="28" t="s">
        <v>66</v>
      </c>
    </row>
    <row r="18" ht="70" customHeight="1" spans="1:9">
      <c r="A18" s="25">
        <v>10</v>
      </c>
      <c r="B18" s="6" t="str">
        <f>_xlfn.DISPIMG("ID_B7F1AE144BEF4862B10BE78D7BE5F074",1)</f>
        <v>=DISPIMG("ID_B7F1AE144BEF4862B10BE78D7BE5F074",1)</v>
      </c>
      <c r="C18" s="6" t="s">
        <v>67</v>
      </c>
      <c r="D18" s="6" t="s">
        <v>68</v>
      </c>
      <c r="E18" s="6" t="s">
        <v>69</v>
      </c>
      <c r="F18" s="7">
        <v>65</v>
      </c>
      <c r="G18" s="7">
        <v>200</v>
      </c>
      <c r="H18" s="7">
        <v>14.8</v>
      </c>
      <c r="I18" s="28" t="s">
        <v>70</v>
      </c>
    </row>
    <row r="19" ht="70" customHeight="1" spans="1:9">
      <c r="A19" s="25">
        <v>11</v>
      </c>
      <c r="B19" s="6" t="str">
        <f>_xlfn.DISPIMG("ID_B9F662ED554B4DADBDD23F0F69001A5D",1)</f>
        <v>=DISPIMG("ID_B9F662ED554B4DADBDD23F0F69001A5D",1)</v>
      </c>
      <c r="C19" s="6" t="s">
        <v>71</v>
      </c>
      <c r="D19" s="6" t="s">
        <v>72</v>
      </c>
      <c r="E19" s="6" t="s">
        <v>73</v>
      </c>
      <c r="F19" s="7">
        <v>23</v>
      </c>
      <c r="G19" s="7">
        <v>300</v>
      </c>
      <c r="H19" s="7">
        <v>7.9</v>
      </c>
      <c r="I19" s="28" t="s">
        <v>74</v>
      </c>
    </row>
    <row r="20" ht="70" customHeight="1" spans="1:9">
      <c r="A20" s="25">
        <v>12</v>
      </c>
      <c r="B20" s="6" t="str">
        <f>_xlfn.DISPIMG("ID_698F77A4FC4848FBB0765007708EAEAC",1)</f>
        <v>=DISPIMG("ID_698F77A4FC4848FBB0765007708EAEAC",1)</v>
      </c>
      <c r="C20" s="6" t="s">
        <v>75</v>
      </c>
      <c r="D20" s="6" t="s">
        <v>76</v>
      </c>
      <c r="E20" s="6" t="s">
        <v>77</v>
      </c>
      <c r="F20" s="7">
        <v>25</v>
      </c>
      <c r="G20" s="7">
        <v>300</v>
      </c>
      <c r="H20" s="7">
        <v>8.5</v>
      </c>
      <c r="I20" s="28" t="s">
        <v>78</v>
      </c>
    </row>
    <row r="21" ht="70" customHeight="1" spans="1:9">
      <c r="A21" s="25">
        <v>13</v>
      </c>
      <c r="B21" s="6" t="str">
        <f>_xlfn.DISPIMG("ID_49CC42DC4A0049C698E15EEAC39912BE",1)</f>
        <v>=DISPIMG("ID_49CC42DC4A0049C698E15EEAC39912BE",1)</v>
      </c>
      <c r="C21" s="6" t="s">
        <v>79</v>
      </c>
      <c r="D21" s="6" t="s">
        <v>80</v>
      </c>
      <c r="E21" s="6" t="s">
        <v>81</v>
      </c>
      <c r="F21" s="7">
        <v>28</v>
      </c>
      <c r="G21" s="7">
        <v>300</v>
      </c>
      <c r="H21" s="7">
        <v>9.2</v>
      </c>
      <c r="I21" s="28" t="s">
        <v>82</v>
      </c>
    </row>
    <row r="22" ht="70" customHeight="1" spans="1:9">
      <c r="A22" s="25">
        <v>14</v>
      </c>
      <c r="B22" s="6" t="str">
        <f>_xlfn.DISPIMG("ID_BF7F4457C95E42AD8B8D3B86951EC4AD",1)</f>
        <v>=DISPIMG("ID_BF7F4457C95E42AD8B8D3B86951EC4AD",1)</v>
      </c>
      <c r="C22" s="6" t="s">
        <v>83</v>
      </c>
      <c r="D22" s="6" t="s">
        <v>84</v>
      </c>
      <c r="E22" s="6" t="s">
        <v>85</v>
      </c>
      <c r="F22" s="7">
        <v>31</v>
      </c>
      <c r="G22" s="7">
        <v>300</v>
      </c>
      <c r="H22" s="7">
        <v>10.1</v>
      </c>
      <c r="I22" s="28" t="s">
        <v>86</v>
      </c>
    </row>
    <row r="23" ht="70" customHeight="1" spans="1:9">
      <c r="A23" s="25">
        <v>15</v>
      </c>
      <c r="B23" s="6" t="str">
        <f>_xlfn.DISPIMG("ID_6EDAA836F7734020B619DDA3D5BD4D88",1)</f>
        <v>=DISPIMG("ID_6EDAA836F7734020B619DDA3D5BD4D88",1)</v>
      </c>
      <c r="C23" s="6" t="s">
        <v>87</v>
      </c>
      <c r="D23" s="6" t="s">
        <v>88</v>
      </c>
      <c r="E23" s="6" t="s">
        <v>89</v>
      </c>
      <c r="F23" s="7">
        <v>33</v>
      </c>
      <c r="G23" s="7">
        <v>300</v>
      </c>
      <c r="H23" s="7">
        <v>10.7</v>
      </c>
      <c r="I23" s="28" t="s">
        <v>90</v>
      </c>
    </row>
    <row r="24" ht="70" customHeight="1" spans="1:9">
      <c r="A24" s="25">
        <v>16</v>
      </c>
      <c r="B24" s="26" t="str">
        <f>_xlfn.DISPIMG("ID_8E2E8F3A0AD84587821510F82CABAC46",1)</f>
        <v>=DISPIMG("ID_8E2E8F3A0AD84587821510F82CABAC46",1)</v>
      </c>
      <c r="C24" s="6" t="s">
        <v>91</v>
      </c>
      <c r="D24" s="6" t="s">
        <v>92</v>
      </c>
      <c r="E24" s="6" t="s">
        <v>93</v>
      </c>
      <c r="F24" s="7">
        <v>31</v>
      </c>
      <c r="G24" s="7">
        <v>300</v>
      </c>
      <c r="H24" s="7">
        <v>10.35</v>
      </c>
      <c r="I24" s="28" t="s">
        <v>94</v>
      </c>
    </row>
    <row r="25" ht="70" customHeight="1" spans="1:9">
      <c r="A25" s="25">
        <v>17</v>
      </c>
      <c r="B25" s="26" t="str">
        <f>_xlfn.DISPIMG("ID_77D7F0329EC84E809CFA1898A4FE7001",1)</f>
        <v>=DISPIMG("ID_77D7F0329EC84E809CFA1898A4FE7001",1)</v>
      </c>
      <c r="C25" s="6" t="s">
        <v>95</v>
      </c>
      <c r="D25" s="6" t="s">
        <v>96</v>
      </c>
      <c r="E25" s="6" t="s">
        <v>97</v>
      </c>
      <c r="F25" s="7">
        <v>38</v>
      </c>
      <c r="G25" s="7">
        <v>300</v>
      </c>
      <c r="H25" s="7">
        <v>12.7</v>
      </c>
      <c r="I25" s="28" t="s">
        <v>98</v>
      </c>
    </row>
    <row r="26" ht="70" customHeight="1" spans="1:9">
      <c r="A26" s="25">
        <v>18</v>
      </c>
      <c r="B26" s="26" t="str">
        <f>_xlfn.DISPIMG("ID_5A53B23A67654EB39DE8795FE6820225",1)</f>
        <v>=DISPIMG("ID_5A53B23A67654EB39DE8795FE6820225",1)</v>
      </c>
      <c r="C26" s="6" t="s">
        <v>99</v>
      </c>
      <c r="D26" s="6" t="s">
        <v>100</v>
      </c>
      <c r="E26" s="6" t="s">
        <v>101</v>
      </c>
      <c r="F26" s="7">
        <v>40</v>
      </c>
      <c r="G26" s="7">
        <v>300</v>
      </c>
      <c r="H26" s="7">
        <v>13.2</v>
      </c>
      <c r="I26" s="28" t="s">
        <v>102</v>
      </c>
    </row>
    <row r="27" ht="70" customHeight="1" spans="1:9">
      <c r="A27" s="25">
        <v>19</v>
      </c>
      <c r="B27" s="26" t="str">
        <f>_xlfn.DISPIMG("ID_D3143750027A4204A05FCD916D0DC072",1)</f>
        <v>=DISPIMG("ID_D3143750027A4204A05FCD916D0DC072",1)</v>
      </c>
      <c r="C27" s="6" t="s">
        <v>103</v>
      </c>
      <c r="D27" s="6" t="s">
        <v>104</v>
      </c>
      <c r="E27" s="6" t="s">
        <v>105</v>
      </c>
      <c r="F27" s="7">
        <v>50</v>
      </c>
      <c r="G27" s="7">
        <v>200</v>
      </c>
      <c r="H27" s="7">
        <v>11.25</v>
      </c>
      <c r="I27" s="28" t="s">
        <v>106</v>
      </c>
    </row>
    <row r="28" ht="70" customHeight="1" spans="1:9">
      <c r="A28" s="25">
        <v>20</v>
      </c>
      <c r="B28" s="26" t="str">
        <f>_xlfn.DISPIMG("ID_FE8453DE902B4104B645CD66DBC377E0",1)</f>
        <v>=DISPIMG("ID_FE8453DE902B4104B645CD66DBC377E0",1)</v>
      </c>
      <c r="C28" s="6" t="s">
        <v>107</v>
      </c>
      <c r="D28" s="6" t="s">
        <v>108</v>
      </c>
      <c r="E28" s="6" t="s">
        <v>109</v>
      </c>
      <c r="F28" s="7">
        <v>24</v>
      </c>
      <c r="G28" s="7">
        <v>300</v>
      </c>
      <c r="H28" s="7">
        <v>8</v>
      </c>
      <c r="I28" s="28" t="s">
        <v>110</v>
      </c>
    </row>
    <row r="29" ht="70" customHeight="1" spans="1:9">
      <c r="A29" s="25">
        <v>21</v>
      </c>
      <c r="B29" s="26" t="str">
        <f>_xlfn.DISPIMG("ID_C6408AB5D1F145CDA83667F7E8C503EB",1)</f>
        <v>=DISPIMG("ID_C6408AB5D1F145CDA83667F7E8C503EB",1)</v>
      </c>
      <c r="C29" s="6" t="s">
        <v>111</v>
      </c>
      <c r="D29" s="6" t="s">
        <v>112</v>
      </c>
      <c r="E29" s="6" t="s">
        <v>113</v>
      </c>
      <c r="F29" s="7">
        <v>13</v>
      </c>
      <c r="G29" s="7">
        <v>1000</v>
      </c>
      <c r="H29" s="7">
        <v>11.8</v>
      </c>
      <c r="I29" s="28" t="s">
        <v>114</v>
      </c>
    </row>
    <row r="30" ht="70" customHeight="1" spans="1:9">
      <c r="A30" s="25">
        <v>22</v>
      </c>
      <c r="B30" s="26" t="str">
        <f>_xlfn.DISPIMG("ID_7EFDADFF458B4C9D8D2F548520A4862E",1)</f>
        <v>=DISPIMG("ID_7EFDADFF458B4C9D8D2F548520A4862E",1)</v>
      </c>
      <c r="C30" s="6" t="s">
        <v>115</v>
      </c>
      <c r="D30" s="6" t="s">
        <v>116</v>
      </c>
      <c r="E30" s="6" t="s">
        <v>117</v>
      </c>
      <c r="F30" s="7">
        <v>20</v>
      </c>
      <c r="G30" s="7">
        <v>300</v>
      </c>
      <c r="H30" s="7">
        <v>6.6</v>
      </c>
      <c r="I30" s="28" t="s">
        <v>118</v>
      </c>
    </row>
    <row r="31" ht="70" customHeight="1" spans="1:9">
      <c r="A31" s="25">
        <v>23</v>
      </c>
      <c r="B31" s="26" t="str">
        <f>_xlfn.DISPIMG("ID_127BF2E18C654C6098A582E8860078C9",1)</f>
        <v>=DISPIMG("ID_127BF2E18C654C6098A582E8860078C9",1)</v>
      </c>
      <c r="C31" s="6" t="s">
        <v>119</v>
      </c>
      <c r="D31" s="6" t="s">
        <v>120</v>
      </c>
      <c r="E31" s="6" t="s">
        <v>121</v>
      </c>
      <c r="F31" s="7">
        <v>25</v>
      </c>
      <c r="G31" s="7">
        <v>300</v>
      </c>
      <c r="H31" s="7">
        <v>8.35</v>
      </c>
      <c r="I31" s="28" t="s">
        <v>122</v>
      </c>
    </row>
    <row r="32" ht="70" customHeight="1" spans="1:9">
      <c r="A32" s="25">
        <v>24</v>
      </c>
      <c r="B32" s="6" t="str">
        <f>_xlfn.DISPIMG("ID_F4D1E1AD095A42AB9BEDF34F2970C63A",1)</f>
        <v>=DISPIMG("ID_F4D1E1AD095A42AB9BEDF34F2970C63A",1)</v>
      </c>
      <c r="C32" s="6" t="s">
        <v>123</v>
      </c>
      <c r="D32" s="6" t="s">
        <v>124</v>
      </c>
      <c r="E32" s="6" t="s">
        <v>125</v>
      </c>
      <c r="F32" s="7">
        <v>29</v>
      </c>
      <c r="G32" s="7">
        <v>300</v>
      </c>
      <c r="H32" s="7">
        <v>9.5</v>
      </c>
      <c r="I32" s="28" t="s">
        <v>126</v>
      </c>
    </row>
    <row r="33" ht="70" customHeight="1" spans="1:9">
      <c r="A33" s="25">
        <v>25</v>
      </c>
      <c r="B33" s="6" t="str">
        <f>_xlfn.DISPIMG("ID_3D86CD02F1A54B56997C922D2458EED4",1)</f>
        <v>=DISPIMG("ID_3D86CD02F1A54B56997C922D2458EED4",1)</v>
      </c>
      <c r="C33" s="6" t="s">
        <v>127</v>
      </c>
      <c r="D33" s="6" t="s">
        <v>128</v>
      </c>
      <c r="E33" s="6" t="s">
        <v>129</v>
      </c>
      <c r="F33" s="7">
        <v>32</v>
      </c>
      <c r="G33" s="7">
        <v>300</v>
      </c>
      <c r="H33" s="7">
        <v>10.4</v>
      </c>
      <c r="I33" s="28" t="s">
        <v>130</v>
      </c>
    </row>
    <row r="34" ht="70" customHeight="1" spans="1:9">
      <c r="A34" s="25">
        <v>26</v>
      </c>
      <c r="B34" s="26" t="str">
        <f>_xlfn.DISPIMG("ID_D11B9C57852E4C4EAE7953AB7D1E4E30",1)</f>
        <v>=DISPIMG("ID_D11B9C57852E4C4EAE7953AB7D1E4E30",1)</v>
      </c>
      <c r="C34" s="6" t="s">
        <v>131</v>
      </c>
      <c r="D34" s="6" t="s">
        <v>132</v>
      </c>
      <c r="E34" s="6" t="s">
        <v>133</v>
      </c>
      <c r="F34" s="7">
        <v>38</v>
      </c>
      <c r="G34" s="7">
        <v>200</v>
      </c>
      <c r="H34" s="7">
        <v>8.4</v>
      </c>
      <c r="I34" s="28" t="s">
        <v>134</v>
      </c>
    </row>
    <row r="35" ht="70" customHeight="1" spans="1:9">
      <c r="A35" s="25">
        <v>27</v>
      </c>
      <c r="B35" s="26" t="str">
        <f>_xlfn.DISPIMG("ID_B4F61A0B7E8C4017A37FD2C868D5F940",1)</f>
        <v>=DISPIMG("ID_B4F61A0B7E8C4017A37FD2C868D5F940",1)</v>
      </c>
      <c r="C35" s="6" t="s">
        <v>135</v>
      </c>
      <c r="D35" s="6" t="s">
        <v>136</v>
      </c>
      <c r="E35" s="6" t="s">
        <v>137</v>
      </c>
      <c r="F35" s="7">
        <v>39</v>
      </c>
      <c r="G35" s="7">
        <v>200</v>
      </c>
      <c r="H35" s="7">
        <v>8.6</v>
      </c>
      <c r="I35" s="28" t="s">
        <v>134</v>
      </c>
    </row>
    <row r="36" ht="70" customHeight="1" spans="1:9">
      <c r="A36" s="25">
        <v>28</v>
      </c>
      <c r="B36" s="26" t="str">
        <f>_xlfn.DISPIMG("ID_683879EB9AE647C1B7857809E8659CDC",1)</f>
        <v>=DISPIMG("ID_683879EB9AE647C1B7857809E8659CDC",1)</v>
      </c>
      <c r="C36" s="6" t="s">
        <v>138</v>
      </c>
      <c r="D36" s="6" t="s">
        <v>104</v>
      </c>
      <c r="E36" s="6" t="s">
        <v>139</v>
      </c>
      <c r="F36" s="7">
        <v>46</v>
      </c>
      <c r="G36" s="7">
        <v>200</v>
      </c>
      <c r="H36" s="7">
        <v>9.75</v>
      </c>
      <c r="I36" s="28" t="s">
        <v>140</v>
      </c>
    </row>
    <row r="37" ht="70" customHeight="1" spans="1:9">
      <c r="A37" s="25">
        <v>29</v>
      </c>
      <c r="B37" s="26" t="str">
        <f>_xlfn.DISPIMG("ID_16795807FD3D46039A3BEC283750654B",1)</f>
        <v>=DISPIMG("ID_16795807FD3D46039A3BEC283750654B",1)</v>
      </c>
      <c r="C37" s="6" t="s">
        <v>141</v>
      </c>
      <c r="D37" s="6" t="s">
        <v>142</v>
      </c>
      <c r="E37" s="6" t="s">
        <v>143</v>
      </c>
      <c r="F37" s="7">
        <v>47</v>
      </c>
      <c r="G37" s="7">
        <v>100</v>
      </c>
      <c r="H37" s="7">
        <v>5.5</v>
      </c>
      <c r="I37" s="28" t="s">
        <v>144</v>
      </c>
    </row>
    <row r="38" ht="70" customHeight="1" spans="1:9">
      <c r="A38" s="25">
        <v>30</v>
      </c>
      <c r="B38" s="26" t="str">
        <f>_xlfn.DISPIMG("ID_FC1E6B65D8EE455B8DABC2E0B479A61E",1)</f>
        <v>=DISPIMG("ID_FC1E6B65D8EE455B8DABC2E0B479A61E",1)</v>
      </c>
      <c r="C38" s="6" t="s">
        <v>145</v>
      </c>
      <c r="D38" s="6" t="s">
        <v>146</v>
      </c>
      <c r="E38" s="6" t="s">
        <v>147</v>
      </c>
      <c r="F38" s="7">
        <v>60</v>
      </c>
      <c r="G38" s="7">
        <v>100</v>
      </c>
      <c r="H38" s="7">
        <v>6.8</v>
      </c>
      <c r="I38" s="28" t="s">
        <v>148</v>
      </c>
    </row>
    <row r="39" ht="70" customHeight="1" spans="1:9">
      <c r="A39" s="25">
        <v>31</v>
      </c>
      <c r="B39" s="26" t="str">
        <f>_xlfn.DISPIMG("ID_D27159492B064F568C0F65D79B1697A7",1)</f>
        <v>=DISPIMG("ID_D27159492B064F568C0F65D79B1697A7",1)</v>
      </c>
      <c r="C39" s="6" t="s">
        <v>149</v>
      </c>
      <c r="D39" s="6" t="s">
        <v>150</v>
      </c>
      <c r="E39" s="6" t="s">
        <v>151</v>
      </c>
      <c r="F39" s="7">
        <v>68</v>
      </c>
      <c r="G39" s="7">
        <v>100</v>
      </c>
      <c r="H39" s="7">
        <v>7.6</v>
      </c>
      <c r="I39" s="28" t="s">
        <v>152</v>
      </c>
    </row>
    <row r="40" ht="70" customHeight="1" spans="1:9">
      <c r="A40" s="25">
        <v>32</v>
      </c>
      <c r="B40" s="26"/>
      <c r="C40" s="6" t="s">
        <v>153</v>
      </c>
      <c r="D40" s="6" t="s">
        <v>154</v>
      </c>
      <c r="E40" s="6" t="s">
        <v>155</v>
      </c>
      <c r="F40" s="7">
        <v>16</v>
      </c>
      <c r="G40" s="7">
        <v>400</v>
      </c>
      <c r="H40" s="7">
        <v>7.2</v>
      </c>
      <c r="I40" s="28" t="s">
        <v>156</v>
      </c>
    </row>
    <row r="41" ht="70" customHeight="1" spans="1:9">
      <c r="A41" s="25">
        <v>33</v>
      </c>
      <c r="B41" s="26" t="str">
        <f>_xlfn.DISPIMG("ID_0A3BC114EFC143EAA3997BE63D4CD01B",1)</f>
        <v>=DISPIMG("ID_0A3BC114EFC143EAA3997BE63D4CD01B",1)</v>
      </c>
      <c r="C41" s="6" t="s">
        <v>149</v>
      </c>
      <c r="D41" s="6" t="s">
        <v>157</v>
      </c>
      <c r="E41" s="6" t="s">
        <v>158</v>
      </c>
      <c r="F41" s="7">
        <v>85</v>
      </c>
      <c r="G41" s="7">
        <v>100</v>
      </c>
      <c r="H41" s="7">
        <v>9.3</v>
      </c>
      <c r="I41" s="28" t="s">
        <v>159</v>
      </c>
    </row>
    <row r="42" ht="70" customHeight="1" spans="1:9">
      <c r="A42" s="25">
        <v>34</v>
      </c>
      <c r="B42" s="26" t="str">
        <f>_xlfn.DISPIMG("ID_B25760EF3A634C53B18DD8D9E61DA9CF",1)</f>
        <v>=DISPIMG("ID_B25760EF3A634C53B18DD8D9E61DA9CF",1)</v>
      </c>
      <c r="C42" s="6" t="s">
        <v>160</v>
      </c>
      <c r="D42" s="6" t="s">
        <v>161</v>
      </c>
      <c r="E42" s="6" t="s">
        <v>162</v>
      </c>
      <c r="F42" s="7">
        <v>92</v>
      </c>
      <c r="G42" s="7">
        <v>100</v>
      </c>
      <c r="H42" s="7">
        <v>10</v>
      </c>
      <c r="I42" s="28" t="s">
        <v>163</v>
      </c>
    </row>
    <row r="43" ht="70" customHeight="1" spans="1:9">
      <c r="A43" s="25">
        <v>35</v>
      </c>
      <c r="B43" s="26" t="str">
        <f>_xlfn.DISPIMG("ID_1E80F7C8C30B4F71B5934C2CCB9414CD",1)</f>
        <v>=DISPIMG("ID_1E80F7C8C30B4F71B5934C2CCB9414CD",1)</v>
      </c>
      <c r="C43" s="6" t="s">
        <v>164</v>
      </c>
      <c r="D43" s="6" t="s">
        <v>165</v>
      </c>
      <c r="E43" s="6" t="s">
        <v>166</v>
      </c>
      <c r="F43" s="7">
        <v>102</v>
      </c>
      <c r="G43" s="7">
        <v>100</v>
      </c>
      <c r="H43" s="7">
        <v>11</v>
      </c>
      <c r="I43" s="28" t="s">
        <v>167</v>
      </c>
    </row>
    <row r="44" ht="70" customHeight="1" spans="1:9">
      <c r="A44" s="25">
        <v>36</v>
      </c>
      <c r="B44" s="26" t="str">
        <f>_xlfn.DISPIMG("ID_A4E7DABA97934A0B8817C22CE6AF3218",1)</f>
        <v>=DISPIMG("ID_A4E7DABA97934A0B8817C22CE6AF3218",1)</v>
      </c>
      <c r="C44" s="6" t="s">
        <v>168</v>
      </c>
      <c r="D44" s="6" t="s">
        <v>169</v>
      </c>
      <c r="E44" s="6" t="s">
        <v>170</v>
      </c>
      <c r="F44" s="7">
        <v>112</v>
      </c>
      <c r="G44" s="7">
        <v>100</v>
      </c>
      <c r="H44" s="7">
        <v>12</v>
      </c>
      <c r="I44" s="28" t="s">
        <v>171</v>
      </c>
    </row>
    <row r="45" ht="70" customHeight="1" spans="1:9">
      <c r="A45" s="25">
        <v>37</v>
      </c>
      <c r="B45" s="6" t="str">
        <f>_xlfn.DISPIMG("ID_DB8073417D364513AED70969A32EFB5F",1)</f>
        <v>=DISPIMG("ID_DB8073417D364513AED70969A32EFB5F",1)</v>
      </c>
      <c r="C45" s="6" t="s">
        <v>172</v>
      </c>
      <c r="D45" s="6" t="s">
        <v>173</v>
      </c>
      <c r="E45" s="6" t="s">
        <v>174</v>
      </c>
      <c r="F45" s="7">
        <v>36</v>
      </c>
      <c r="G45" s="7">
        <v>300</v>
      </c>
      <c r="H45" s="7">
        <v>11.5</v>
      </c>
      <c r="I45" s="28" t="s">
        <v>175</v>
      </c>
    </row>
    <row r="46" ht="70" customHeight="1" spans="1:9">
      <c r="A46" s="25">
        <v>38</v>
      </c>
      <c r="B46" s="6" t="str">
        <f>_xlfn.DISPIMG("ID_0C3F54BAF1FB42E7811D167B89BCE8DB",1)</f>
        <v>=DISPIMG("ID_0C3F54BAF1FB42E7811D167B89BCE8DB",1)</v>
      </c>
      <c r="C46" s="6" t="s">
        <v>176</v>
      </c>
      <c r="D46" s="6" t="s">
        <v>177</v>
      </c>
      <c r="E46" s="6"/>
      <c r="F46" s="7"/>
      <c r="G46" s="7"/>
      <c r="H46" s="7"/>
      <c r="I46" s="28"/>
    </row>
    <row r="47" ht="70" customHeight="1" spans="1:9">
      <c r="A47" s="25">
        <v>39</v>
      </c>
      <c r="B47" s="6" t="str">
        <f>_xlfn.DISPIMG("ID_DF24A0756DFD4DC4AC37C438A2B140EB",1)</f>
        <v>=DISPIMG("ID_DF24A0756DFD4DC4AC37C438A2B140EB",1)</v>
      </c>
      <c r="C47" s="6" t="s">
        <v>178</v>
      </c>
      <c r="D47" s="6" t="s">
        <v>179</v>
      </c>
      <c r="E47" s="6"/>
      <c r="F47" s="7"/>
      <c r="G47" s="7"/>
      <c r="H47" s="7"/>
      <c r="I47" s="28"/>
    </row>
    <row r="48" ht="70" customHeight="1" spans="1:9">
      <c r="A48" s="25">
        <v>40</v>
      </c>
      <c r="B48" s="6" t="str">
        <f>_xlfn.DISPIMG("ID_BB5387BC2EEF4EB8BF1328114F64108A",1)</f>
        <v>=DISPIMG("ID_BB5387BC2EEF4EB8BF1328114F64108A",1)</v>
      </c>
      <c r="C48" s="6" t="s">
        <v>180</v>
      </c>
      <c r="D48" s="6" t="s">
        <v>181</v>
      </c>
      <c r="E48" s="6"/>
      <c r="F48" s="7"/>
      <c r="G48" s="7"/>
      <c r="H48" s="7"/>
      <c r="I48" s="28"/>
    </row>
    <row r="49" ht="70" customHeight="1" spans="1:9">
      <c r="A49" s="25">
        <v>41</v>
      </c>
      <c r="B49" s="6" t="str">
        <f>_xlfn.DISPIMG("ID_16468D73987C41289F1BA4BF8966500E",1)</f>
        <v>=DISPIMG("ID_16468D73987C41289F1BA4BF8966500E",1)</v>
      </c>
      <c r="C49" s="6" t="s">
        <v>182</v>
      </c>
      <c r="D49" s="6" t="s">
        <v>183</v>
      </c>
      <c r="E49" s="6" t="s">
        <v>184</v>
      </c>
      <c r="F49" s="7">
        <v>30</v>
      </c>
      <c r="G49" s="7">
        <v>300</v>
      </c>
      <c r="H49" s="7">
        <v>11.4</v>
      </c>
      <c r="I49" s="28" t="s">
        <v>175</v>
      </c>
    </row>
    <row r="50" ht="70" customHeight="1" spans="1:9">
      <c r="A50" s="25">
        <v>42</v>
      </c>
      <c r="B50" s="6" t="str">
        <f>_xlfn.DISPIMG("ID_7C4491376C1048D9B5466C34063266A0",1)</f>
        <v>=DISPIMG("ID_7C4491376C1048D9B5466C34063266A0",1)</v>
      </c>
      <c r="C50" s="6" t="s">
        <v>185</v>
      </c>
      <c r="D50" s="6" t="s">
        <v>186</v>
      </c>
      <c r="E50" s="6"/>
      <c r="F50" s="7"/>
      <c r="G50" s="7"/>
      <c r="H50" s="7"/>
      <c r="I50" s="28"/>
    </row>
    <row r="51" ht="70" customHeight="1" spans="1:9">
      <c r="A51" s="25">
        <v>43</v>
      </c>
      <c r="B51" s="6" t="str">
        <f>_xlfn.DISPIMG("ID_EA0E211E21684E888BBF572C62FD082C",1)</f>
        <v>=DISPIMG("ID_EA0E211E21684E888BBF572C62FD082C",1)</v>
      </c>
      <c r="C51" s="6" t="s">
        <v>187</v>
      </c>
      <c r="D51" s="6" t="s">
        <v>188</v>
      </c>
      <c r="E51" s="6"/>
      <c r="F51" s="7"/>
      <c r="G51" s="7"/>
      <c r="H51" s="7"/>
      <c r="I51" s="28"/>
    </row>
    <row r="52" ht="70" customHeight="1" spans="1:9">
      <c r="A52" s="25">
        <v>44</v>
      </c>
      <c r="B52" s="6" t="str">
        <f>_xlfn.DISPIMG("ID_D95C93A6DF0947538F0143CCA3321BC9",1)</f>
        <v>=DISPIMG("ID_D95C93A6DF0947538F0143CCA3321BC9",1)</v>
      </c>
      <c r="C52" s="6" t="s">
        <v>189</v>
      </c>
      <c r="D52" s="6" t="s">
        <v>190</v>
      </c>
      <c r="E52" s="6" t="s">
        <v>191</v>
      </c>
      <c r="F52" s="7">
        <v>35</v>
      </c>
      <c r="G52" s="7">
        <v>300</v>
      </c>
      <c r="H52" s="7">
        <v>11.3</v>
      </c>
      <c r="I52" s="28" t="s">
        <v>192</v>
      </c>
    </row>
    <row r="53" ht="70" customHeight="1" spans="1:9">
      <c r="A53" s="25">
        <v>45</v>
      </c>
      <c r="B53" s="6" t="str">
        <f>_xlfn.DISPIMG("ID_DE5300F74BF440218CF7ECCEC386504C",1)</f>
        <v>=DISPIMG("ID_DE5300F74BF440218CF7ECCEC386504C",1)</v>
      </c>
      <c r="C53" s="6" t="s">
        <v>193</v>
      </c>
      <c r="D53" s="6" t="s">
        <v>194</v>
      </c>
      <c r="E53" s="6"/>
      <c r="F53" s="7"/>
      <c r="G53" s="7"/>
      <c r="H53" s="7"/>
      <c r="I53" s="28"/>
    </row>
    <row r="54" ht="70" customHeight="1" spans="1:9">
      <c r="A54" s="25">
        <v>46</v>
      </c>
      <c r="B54" s="6" t="str">
        <f>_xlfn.DISPIMG("ID_5E29EEA30AF445049DD965CA9FDCBCDD",1)</f>
        <v>=DISPIMG("ID_5E29EEA30AF445049DD965CA9FDCBCDD",1)</v>
      </c>
      <c r="C54" s="6" t="s">
        <v>195</v>
      </c>
      <c r="D54" s="6" t="s">
        <v>196</v>
      </c>
      <c r="E54" s="6"/>
      <c r="F54" s="7"/>
      <c r="G54" s="7"/>
      <c r="H54" s="7"/>
      <c r="I54" s="28"/>
    </row>
  </sheetData>
  <mergeCells count="36">
    <mergeCell ref="A1:A2"/>
    <mergeCell ref="B1:B2"/>
    <mergeCell ref="C1:C2"/>
    <mergeCell ref="D1:D2"/>
    <mergeCell ref="E1:E2"/>
    <mergeCell ref="E45:E48"/>
    <mergeCell ref="E49:E51"/>
    <mergeCell ref="E52:E54"/>
    <mergeCell ref="F1:F2"/>
    <mergeCell ref="F45:F48"/>
    <mergeCell ref="F49:F51"/>
    <mergeCell ref="F52:F54"/>
    <mergeCell ref="G1:G2"/>
    <mergeCell ref="G45:G48"/>
    <mergeCell ref="G49:G51"/>
    <mergeCell ref="G52:G54"/>
    <mergeCell ref="H1:H2"/>
    <mergeCell ref="H45:H48"/>
    <mergeCell ref="H49:H51"/>
    <mergeCell ref="H52:H54"/>
    <mergeCell ref="I1:I2"/>
    <mergeCell ref="I45:I48"/>
    <mergeCell ref="I49:I51"/>
    <mergeCell ref="I52:I54"/>
    <mergeCell ref="J1:J2"/>
    <mergeCell ref="K1:K2"/>
    <mergeCell ref="K45:K48"/>
    <mergeCell ref="K49:K51"/>
    <mergeCell ref="K52:K54"/>
    <mergeCell ref="L1:L2"/>
    <mergeCell ref="M1:M2"/>
    <mergeCell ref="M45:M48"/>
    <mergeCell ref="M49:M51"/>
    <mergeCell ref="M52:M54"/>
    <mergeCell ref="N3:O8"/>
    <mergeCell ref="N29:O39"/>
  </mergeCells>
  <pageMargins left="0.708661417322835" right="0.708661417322835" top="0.747916666666667" bottom="0.748031496062992" header="0.31496062992126" footer="0.31496062992126"/>
  <pageSetup paperSize="9" scale="13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3"/>
  <sheetViews>
    <sheetView topLeftCell="A26" workbookViewId="0">
      <selection activeCell="K5" sqref="K5"/>
    </sheetView>
  </sheetViews>
  <sheetFormatPr defaultColWidth="9" defaultRowHeight="13.5" outlineLevelCol="5"/>
  <cols>
    <col min="2" max="2" width="22.125" customWidth="1"/>
    <col min="3" max="3" width="15.625" customWidth="1"/>
    <col min="4" max="4" width="11" customWidth="1"/>
    <col min="5" max="5" width="19.625" customWidth="1"/>
    <col min="6" max="6" width="11.25" customWidth="1"/>
  </cols>
  <sheetData>
    <row r="1" spans="1:6">
      <c r="A1" s="1" t="s">
        <v>0</v>
      </c>
      <c r="B1" s="2" t="s">
        <v>1</v>
      </c>
      <c r="C1" s="3" t="s">
        <v>2</v>
      </c>
      <c r="D1" s="1" t="s">
        <v>3</v>
      </c>
      <c r="E1" s="3" t="s">
        <v>4</v>
      </c>
      <c r="F1" s="3" t="s">
        <v>5</v>
      </c>
    </row>
    <row r="2" ht="23" customHeight="1" spans="1:6">
      <c r="A2" s="1"/>
      <c r="B2" s="2"/>
      <c r="C2" s="3"/>
      <c r="D2" s="1"/>
      <c r="E2" s="3"/>
      <c r="F2" s="3"/>
    </row>
    <row r="3" ht="65" customHeight="1" spans="1:6">
      <c r="A3" s="9">
        <v>1</v>
      </c>
      <c r="B3" s="5" t="str">
        <f>_xlfn.DISPIMG("ID_A033C5C56D054D0696AEBA9D95BEB3D0",1)</f>
        <v>=DISPIMG("ID_A033C5C56D054D0696AEBA9D95BEB3D0",1)</v>
      </c>
      <c r="C3" s="6" t="s">
        <v>197</v>
      </c>
      <c r="D3" s="6" t="s">
        <v>198</v>
      </c>
      <c r="E3" s="7" t="s">
        <v>199</v>
      </c>
      <c r="F3" s="8">
        <v>27.4</v>
      </c>
    </row>
    <row r="4" ht="65" customHeight="1" spans="1:6">
      <c r="A4" s="10"/>
      <c r="B4" s="5" t="str">
        <f>_xlfn.DISPIMG("ID_56B3460F07B842A286D63C25510D9FE1",1)</f>
        <v>=DISPIMG("ID_56B3460F07B842A286D63C25510D9FE1",1)</v>
      </c>
      <c r="C4" s="6" t="s">
        <v>197</v>
      </c>
      <c r="D4" s="6" t="s">
        <v>200</v>
      </c>
      <c r="E4" s="7" t="s">
        <v>201</v>
      </c>
      <c r="F4" s="8">
        <v>25.4</v>
      </c>
    </row>
    <row r="5" ht="65" customHeight="1" spans="1:6">
      <c r="A5" s="4">
        <v>2</v>
      </c>
      <c r="B5" s="5" t="str">
        <f>_xlfn.DISPIMG("ID_D4DF0DBC46B546ECB8FD2C899AE74F3C",1)</f>
        <v>=DISPIMG("ID_D4DF0DBC46B546ECB8FD2C899AE74F3C",1)</v>
      </c>
      <c r="C5" s="6" t="s">
        <v>202</v>
      </c>
      <c r="D5" s="6" t="s">
        <v>203</v>
      </c>
      <c r="E5" s="7" t="s">
        <v>204</v>
      </c>
      <c r="F5" s="8">
        <v>41</v>
      </c>
    </row>
    <row r="6" ht="65" customHeight="1" spans="1:6">
      <c r="A6" s="4">
        <v>3</v>
      </c>
      <c r="B6" s="8" t="str">
        <f>_xlfn.DISPIMG("ID_A2FF5CFC17AF46C3B402A33D8BDFCEF3",1)</f>
        <v>=DISPIMG("ID_A2FF5CFC17AF46C3B402A33D8BDFCEF3",1)</v>
      </c>
      <c r="C6" s="6" t="s">
        <v>202</v>
      </c>
      <c r="D6" s="6" t="s">
        <v>205</v>
      </c>
      <c r="E6" s="7" t="s">
        <v>206</v>
      </c>
      <c r="F6" s="8">
        <v>50</v>
      </c>
    </row>
    <row r="7" ht="65" customHeight="1" spans="1:6">
      <c r="A7" s="4">
        <v>4</v>
      </c>
      <c r="B7" s="5" t="str">
        <f>_xlfn.DISPIMG("ID_13B060D469FC4C019A7C347E26B0CCDF",1)</f>
        <v>=DISPIMG("ID_13B060D469FC4C019A7C347E26B0CCDF",1)</v>
      </c>
      <c r="C7" s="6" t="s">
        <v>202</v>
      </c>
      <c r="D7" s="6" t="s">
        <v>207</v>
      </c>
      <c r="E7" s="7" t="s">
        <v>208</v>
      </c>
      <c r="F7" s="8">
        <v>30.5</v>
      </c>
    </row>
    <row r="8" ht="65" customHeight="1" spans="1:6">
      <c r="A8" s="4">
        <v>5</v>
      </c>
      <c r="B8" s="5" t="str">
        <f>_xlfn.DISPIMG("ID_BBF483A6AB344F348DDAF14BD1B9B23F",1)</f>
        <v>=DISPIMG("ID_BBF483A6AB344F348DDAF14BD1B9B23F",1)</v>
      </c>
      <c r="C8" s="6" t="s">
        <v>209</v>
      </c>
      <c r="D8" s="6" t="s">
        <v>210</v>
      </c>
      <c r="E8" s="7" t="s">
        <v>211</v>
      </c>
      <c r="F8" s="8">
        <v>35</v>
      </c>
    </row>
    <row r="9" ht="65" customHeight="1" spans="1:6">
      <c r="A9" s="9">
        <v>6</v>
      </c>
      <c r="B9" s="5" t="str">
        <f>_xlfn.DISPIMG("ID_D219D41633A442C7998EEEA475B7AA35",1)</f>
        <v>=DISPIMG("ID_D219D41633A442C7998EEEA475B7AA35",1)</v>
      </c>
      <c r="C9" s="11" t="s">
        <v>212</v>
      </c>
      <c r="D9" s="6" t="s">
        <v>213</v>
      </c>
      <c r="E9" s="7" t="s">
        <v>214</v>
      </c>
      <c r="F9" s="8">
        <v>33</v>
      </c>
    </row>
    <row r="10" ht="65" customHeight="1" spans="1:6">
      <c r="A10" s="12"/>
      <c r="B10" s="5" t="str">
        <f>_xlfn.DISPIMG("ID_D219D41633A442C7998EEEA475B7AA35",1)</f>
        <v>=DISPIMG("ID_D219D41633A442C7998EEEA475B7AA35",1)</v>
      </c>
      <c r="C10" s="13"/>
      <c r="D10" s="6" t="s">
        <v>215</v>
      </c>
      <c r="E10" s="7" t="s">
        <v>216</v>
      </c>
      <c r="F10" s="8">
        <v>35</v>
      </c>
    </row>
    <row r="11" ht="65" customHeight="1" spans="1:6">
      <c r="A11" s="10"/>
      <c r="B11" s="5" t="str">
        <f>_xlfn.DISPIMG("ID_D219D41633A442C7998EEEA475B7AA35",1)</f>
        <v>=DISPIMG("ID_D219D41633A442C7998EEEA475B7AA35",1)</v>
      </c>
      <c r="C11" s="14"/>
      <c r="D11" s="6" t="s">
        <v>217</v>
      </c>
      <c r="E11" s="7" t="s">
        <v>218</v>
      </c>
      <c r="F11" s="8">
        <v>40</v>
      </c>
    </row>
    <row r="12" ht="65" customHeight="1" spans="1:6">
      <c r="A12" s="4">
        <v>7</v>
      </c>
      <c r="B12" s="5" t="str">
        <f>_xlfn.DISPIMG("ID_D0B95CAAC0894B3392058F4996B74275",1)</f>
        <v>=DISPIMG("ID_D0B95CAAC0894B3392058F4996B74275",1)</v>
      </c>
      <c r="C12" s="6" t="s">
        <v>219</v>
      </c>
      <c r="D12" s="6" t="s">
        <v>220</v>
      </c>
      <c r="E12" s="7" t="s">
        <v>221</v>
      </c>
      <c r="F12" s="8">
        <v>50</v>
      </c>
    </row>
    <row r="13" ht="65" customHeight="1" spans="1:6">
      <c r="A13" s="9">
        <v>8</v>
      </c>
      <c r="B13" s="5" t="str">
        <f>_xlfn.DISPIMG("ID_4F9B118252C14DBDB5690F3D45ECD524",1)</f>
        <v>=DISPIMG("ID_4F9B118252C14DBDB5690F3D45ECD524",1)</v>
      </c>
      <c r="C13" s="6" t="s">
        <v>222</v>
      </c>
      <c r="D13" s="6" t="s">
        <v>223</v>
      </c>
      <c r="E13" s="7" t="s">
        <v>224</v>
      </c>
      <c r="F13" s="8">
        <v>13.5</v>
      </c>
    </row>
    <row r="14" ht="65" customHeight="1" spans="1:6">
      <c r="A14" s="12"/>
      <c r="B14" s="5" t="str">
        <f>_xlfn.DISPIMG("ID_4F9B118252C14DBDB5690F3D45ECD524",1)</f>
        <v>=DISPIMG("ID_4F9B118252C14DBDB5690F3D45ECD524",1)</v>
      </c>
      <c r="C14" s="6" t="s">
        <v>222</v>
      </c>
      <c r="D14" s="6" t="s">
        <v>225</v>
      </c>
      <c r="E14" s="7" t="s">
        <v>226</v>
      </c>
      <c r="F14" s="8">
        <v>18</v>
      </c>
    </row>
    <row r="15" ht="65" customHeight="1" spans="1:6">
      <c r="A15" s="12"/>
      <c r="B15" s="5" t="str">
        <f>_xlfn.DISPIMG("ID_4F9B118252C14DBDB5690F3D45ECD524",1)</f>
        <v>=DISPIMG("ID_4F9B118252C14DBDB5690F3D45ECD524",1)</v>
      </c>
      <c r="C15" s="6" t="s">
        <v>222</v>
      </c>
      <c r="D15" s="6" t="s">
        <v>227</v>
      </c>
      <c r="E15" s="7" t="s">
        <v>228</v>
      </c>
      <c r="F15" s="8">
        <v>21</v>
      </c>
    </row>
    <row r="16" ht="65" customHeight="1" spans="1:6">
      <c r="A16" s="12"/>
      <c r="B16" s="5" t="str">
        <f>_xlfn.DISPIMG("ID_4F9B118252C14DBDB5690F3D45ECD524",1)</f>
        <v>=DISPIMG("ID_4F9B118252C14DBDB5690F3D45ECD524",1)</v>
      </c>
      <c r="C16" s="6" t="s">
        <v>222</v>
      </c>
      <c r="D16" s="6" t="s">
        <v>229</v>
      </c>
      <c r="E16" s="7" t="s">
        <v>230</v>
      </c>
      <c r="F16" s="8">
        <v>30</v>
      </c>
    </row>
    <row r="17" ht="65" customHeight="1" spans="1:6">
      <c r="A17" s="10"/>
      <c r="B17" s="5" t="str">
        <f>_xlfn.DISPIMG("ID_4F9B118252C14DBDB5690F3D45ECD524",1)</f>
        <v>=DISPIMG("ID_4F9B118252C14DBDB5690F3D45ECD524",1)</v>
      </c>
      <c r="C17" s="6" t="s">
        <v>222</v>
      </c>
      <c r="D17" s="6" t="s">
        <v>231</v>
      </c>
      <c r="E17" s="7" t="s">
        <v>232</v>
      </c>
      <c r="F17" s="8">
        <v>35</v>
      </c>
    </row>
    <row r="18" ht="65" customHeight="1" spans="1:6">
      <c r="A18" s="9">
        <v>9</v>
      </c>
      <c r="B18" s="5" t="str">
        <f t="shared" ref="B18:B23" si="0">_xlfn.DISPIMG("ID_9028BF39A902494AABD2042EAFB29A15",1)</f>
        <v>=DISPIMG("ID_9028BF39A902494AABD2042EAFB29A15",1)</v>
      </c>
      <c r="C18" s="6" t="s">
        <v>222</v>
      </c>
      <c r="D18" s="6" t="s">
        <v>233</v>
      </c>
      <c r="E18" s="7" t="s">
        <v>234</v>
      </c>
      <c r="F18" s="8">
        <v>10</v>
      </c>
    </row>
    <row r="19" ht="65" customHeight="1" spans="1:6">
      <c r="A19" s="12"/>
      <c r="B19" s="5" t="str">
        <f t="shared" si="0"/>
        <v>=DISPIMG("ID_9028BF39A902494AABD2042EAFB29A15",1)</v>
      </c>
      <c r="C19" s="6" t="s">
        <v>222</v>
      </c>
      <c r="D19" s="6" t="s">
        <v>235</v>
      </c>
      <c r="E19" s="7" t="s">
        <v>236</v>
      </c>
      <c r="F19" s="8">
        <v>21</v>
      </c>
    </row>
    <row r="20" ht="65" customHeight="1" spans="1:6">
      <c r="A20" s="12"/>
      <c r="B20" s="5" t="str">
        <f t="shared" si="0"/>
        <v>=DISPIMG("ID_9028BF39A902494AABD2042EAFB29A15",1)</v>
      </c>
      <c r="C20" s="6" t="s">
        <v>222</v>
      </c>
      <c r="D20" s="6" t="s">
        <v>237</v>
      </c>
      <c r="E20" s="7" t="s">
        <v>238</v>
      </c>
      <c r="F20" s="8">
        <v>22</v>
      </c>
    </row>
    <row r="21" ht="65" customHeight="1" spans="1:6">
      <c r="A21" s="12"/>
      <c r="B21" s="5" t="str">
        <f t="shared" si="0"/>
        <v>=DISPIMG("ID_9028BF39A902494AABD2042EAFB29A15",1)</v>
      </c>
      <c r="C21" s="6" t="s">
        <v>222</v>
      </c>
      <c r="D21" s="6" t="s">
        <v>239</v>
      </c>
      <c r="E21" s="7" t="s">
        <v>240</v>
      </c>
      <c r="F21" s="8">
        <v>30</v>
      </c>
    </row>
    <row r="22" ht="65" customHeight="1" spans="1:6">
      <c r="A22" s="12"/>
      <c r="B22" s="5" t="str">
        <f t="shared" si="0"/>
        <v>=DISPIMG("ID_9028BF39A902494AABD2042EAFB29A15",1)</v>
      </c>
      <c r="C22" s="6" t="s">
        <v>222</v>
      </c>
      <c r="D22" s="6" t="s">
        <v>241</v>
      </c>
      <c r="E22" s="7" t="s">
        <v>242</v>
      </c>
      <c r="F22" s="8">
        <v>33</v>
      </c>
    </row>
    <row r="23" ht="65" customHeight="1" spans="1:6">
      <c r="A23" s="10"/>
      <c r="B23" s="5" t="str">
        <f t="shared" si="0"/>
        <v>=DISPIMG("ID_9028BF39A902494AABD2042EAFB29A15",1)</v>
      </c>
      <c r="C23" s="6" t="s">
        <v>222</v>
      </c>
      <c r="D23" s="6" t="s">
        <v>243</v>
      </c>
      <c r="E23" s="7" t="s">
        <v>244</v>
      </c>
      <c r="F23" s="8">
        <v>50</v>
      </c>
    </row>
    <row r="24" ht="65" customHeight="1" spans="1:6">
      <c r="A24" s="9">
        <v>10</v>
      </c>
      <c r="B24" s="5" t="str">
        <f>_xlfn.DISPIMG("ID_D17A9C50A4424E32BE642ED9594A3742",1)</f>
        <v>=DISPIMG("ID_D17A9C50A4424E32BE642ED9594A3742",1)</v>
      </c>
      <c r="C24" s="6" t="s">
        <v>245</v>
      </c>
      <c r="D24" s="6" t="s">
        <v>246</v>
      </c>
      <c r="E24" s="7" t="s">
        <v>247</v>
      </c>
      <c r="F24" s="8">
        <v>27</v>
      </c>
    </row>
    <row r="25" ht="65" customHeight="1" spans="1:6">
      <c r="A25" s="10"/>
      <c r="B25" s="5" t="str">
        <f>_xlfn.DISPIMG("ID_D17A9C50A4424E32BE642ED9594A3742",1)</f>
        <v>=DISPIMG("ID_D17A9C50A4424E32BE642ED9594A3742",1)</v>
      </c>
      <c r="C25" s="6" t="s">
        <v>245</v>
      </c>
      <c r="D25" s="6" t="s">
        <v>248</v>
      </c>
      <c r="E25" s="7" t="s">
        <v>249</v>
      </c>
      <c r="F25" s="8">
        <v>35</v>
      </c>
    </row>
    <row r="26" ht="65" customHeight="1" spans="1:6">
      <c r="A26" s="9">
        <v>11</v>
      </c>
      <c r="B26" s="5" t="str">
        <f>_xlfn.DISPIMG("ID_E98B7CB0095446A0AAB56EDE4DC07720",1)</f>
        <v>=DISPIMG("ID_E98B7CB0095446A0AAB56EDE4DC07720",1)</v>
      </c>
      <c r="C26" s="6" t="s">
        <v>250</v>
      </c>
      <c r="D26" s="6" t="s">
        <v>251</v>
      </c>
      <c r="E26" s="7" t="s">
        <v>252</v>
      </c>
      <c r="F26" s="8">
        <v>15</v>
      </c>
    </row>
    <row r="27" ht="65" customHeight="1" spans="1:6">
      <c r="A27" s="12"/>
      <c r="B27" s="5" t="str">
        <f>_xlfn.DISPIMG("ID_E98B7CB0095446A0AAB56EDE4DC07720",1)</f>
        <v>=DISPIMG("ID_E98B7CB0095446A0AAB56EDE4DC07720",1)</v>
      </c>
      <c r="C27" s="6" t="s">
        <v>250</v>
      </c>
      <c r="D27" s="6" t="s">
        <v>253</v>
      </c>
      <c r="E27" s="7" t="s">
        <v>254</v>
      </c>
      <c r="F27" s="8">
        <v>16</v>
      </c>
    </row>
    <row r="28" ht="65" customHeight="1" spans="1:6">
      <c r="A28" s="12"/>
      <c r="B28" s="5" t="str">
        <f>_xlfn.DISPIMG("ID_E98B7CB0095446A0AAB56EDE4DC07720",1)</f>
        <v>=DISPIMG("ID_E98B7CB0095446A0AAB56EDE4DC07720",1)</v>
      </c>
      <c r="C28" s="6" t="s">
        <v>250</v>
      </c>
      <c r="D28" s="6" t="s">
        <v>255</v>
      </c>
      <c r="E28" s="7" t="s">
        <v>256</v>
      </c>
      <c r="F28" s="8">
        <v>18.5</v>
      </c>
    </row>
    <row r="29" ht="65" customHeight="1" spans="1:6">
      <c r="A29" s="12"/>
      <c r="B29" s="5" t="str">
        <f>_xlfn.DISPIMG("ID_E98B7CB0095446A0AAB56EDE4DC07720",1)</f>
        <v>=DISPIMG("ID_E98B7CB0095446A0AAB56EDE4DC07720",1)</v>
      </c>
      <c r="C29" s="6" t="s">
        <v>250</v>
      </c>
      <c r="D29" s="6" t="s">
        <v>257</v>
      </c>
      <c r="E29" s="7" t="s">
        <v>258</v>
      </c>
      <c r="F29" s="8">
        <v>27.6</v>
      </c>
    </row>
    <row r="30" ht="65" customHeight="1" spans="1:6">
      <c r="A30" s="10"/>
      <c r="B30" s="5" t="str">
        <f>_xlfn.DISPIMG("ID_E98B7CB0095446A0AAB56EDE4DC07720",1)</f>
        <v>=DISPIMG("ID_E98B7CB0095446A0AAB56EDE4DC07720",1)</v>
      </c>
      <c r="C30" s="6" t="s">
        <v>250</v>
      </c>
      <c r="D30" s="6" t="s">
        <v>259</v>
      </c>
      <c r="E30" s="7" t="s">
        <v>260</v>
      </c>
      <c r="F30" s="8">
        <v>26.3</v>
      </c>
    </row>
    <row r="31" ht="65" customHeight="1" spans="1:6">
      <c r="A31" s="4">
        <v>12</v>
      </c>
      <c r="B31" s="8" t="str">
        <f>_xlfn.DISPIMG("ID_D999E00892B2485FA21B92BF7443A751",1)</f>
        <v>=DISPIMG("ID_D999E00892B2485FA21B92BF7443A751",1)</v>
      </c>
      <c r="C31" s="6" t="s">
        <v>222</v>
      </c>
      <c r="D31" s="6" t="s">
        <v>261</v>
      </c>
      <c r="E31" s="7" t="s">
        <v>262</v>
      </c>
      <c r="F31" s="8">
        <v>22</v>
      </c>
    </row>
    <row r="32" ht="65" customHeight="1" spans="1:6">
      <c r="A32" s="4">
        <v>13</v>
      </c>
      <c r="B32" s="8" t="str">
        <f>_xlfn.DISPIMG("ID_B256A06DEF7A4B32B8DEC424B64E2278",1)</f>
        <v>=DISPIMG("ID_B256A06DEF7A4B32B8DEC424B64E2278",1)</v>
      </c>
      <c r="C32" s="6" t="s">
        <v>263</v>
      </c>
      <c r="D32" s="6" t="s">
        <v>264</v>
      </c>
      <c r="E32" s="7" t="s">
        <v>263</v>
      </c>
      <c r="F32" s="8">
        <v>54</v>
      </c>
    </row>
    <row r="33" ht="65" customHeight="1" spans="1:6">
      <c r="A33" s="4"/>
      <c r="B33" s="8"/>
      <c r="C33" s="6"/>
      <c r="D33" s="6"/>
      <c r="E33" s="7"/>
      <c r="F33" s="8"/>
    </row>
  </sheetData>
  <mergeCells count="13">
    <mergeCell ref="A1:A2"/>
    <mergeCell ref="A3:A4"/>
    <mergeCell ref="A9:A11"/>
    <mergeCell ref="A13:A17"/>
    <mergeCell ref="A18:A23"/>
    <mergeCell ref="A24:A25"/>
    <mergeCell ref="A26:A30"/>
    <mergeCell ref="B1:B2"/>
    <mergeCell ref="C1:C2"/>
    <mergeCell ref="C9:C11"/>
    <mergeCell ref="D1:D2"/>
    <mergeCell ref="E1:E2"/>
    <mergeCell ref="F1:F2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1"/>
  <sheetViews>
    <sheetView tabSelected="1" workbookViewId="0">
      <selection activeCell="J6" sqref="J6"/>
    </sheetView>
  </sheetViews>
  <sheetFormatPr defaultColWidth="9" defaultRowHeight="13.5" outlineLevelCol="5"/>
  <cols>
    <col min="1" max="1" width="15" customWidth="1"/>
    <col min="2" max="2" width="18.125" customWidth="1"/>
    <col min="3" max="6" width="15" customWidth="1"/>
  </cols>
  <sheetData>
    <row r="1" spans="1:6">
      <c r="A1" s="1" t="s">
        <v>0</v>
      </c>
      <c r="B1" s="2" t="s">
        <v>1</v>
      </c>
      <c r="C1" s="3" t="s">
        <v>2</v>
      </c>
      <c r="D1" s="1" t="s">
        <v>3</v>
      </c>
      <c r="E1" s="3" t="s">
        <v>4</v>
      </c>
      <c r="F1" s="3" t="s">
        <v>265</v>
      </c>
    </row>
    <row r="2" ht="26" customHeight="1" spans="1:6">
      <c r="A2" s="1"/>
      <c r="B2" s="2"/>
      <c r="C2" s="3"/>
      <c r="D2" s="1"/>
      <c r="E2" s="3"/>
      <c r="F2" s="3"/>
    </row>
    <row r="3" ht="69" customHeight="1" spans="1:6">
      <c r="A3" s="4">
        <v>1</v>
      </c>
      <c r="B3" s="5" t="str">
        <f>_xlfn.DISPIMG("ID_7433671EC2864B2DA64AD6309703623A",1)</f>
        <v>=DISPIMG("ID_7433671EC2864B2DA64AD6309703623A",1)</v>
      </c>
      <c r="C3" s="6" t="s">
        <v>266</v>
      </c>
      <c r="D3" s="6" t="s">
        <v>267</v>
      </c>
      <c r="E3" s="7" t="s">
        <v>268</v>
      </c>
      <c r="F3" s="8"/>
    </row>
    <row r="4" ht="69" customHeight="1" spans="1:6">
      <c r="A4" s="4">
        <v>2</v>
      </c>
      <c r="B4" s="5" t="str">
        <f>_xlfn.DISPIMG("ID_9EEB0943F3704530954ED4F92AE7A389",1)</f>
        <v>=DISPIMG("ID_9EEB0943F3704530954ED4F92AE7A389",1)</v>
      </c>
      <c r="C4" s="6" t="s">
        <v>266</v>
      </c>
      <c r="D4" s="6" t="s">
        <v>269</v>
      </c>
      <c r="E4" s="7" t="s">
        <v>268</v>
      </c>
      <c r="F4" s="8"/>
    </row>
    <row r="5" ht="65" customHeight="1" spans="1:6">
      <c r="A5" s="4">
        <v>3</v>
      </c>
      <c r="B5" s="5" t="str">
        <f>_xlfn.DISPIMG("ID_32490350827B43D9A9EEBD2BA0D58C13",1)</f>
        <v>=DISPIMG("ID_32490350827B43D9A9EEBD2BA0D58C13",1)</v>
      </c>
      <c r="C5" s="6" t="s">
        <v>266</v>
      </c>
      <c r="D5" s="6" t="s">
        <v>270</v>
      </c>
      <c r="E5" s="7" t="s">
        <v>271</v>
      </c>
      <c r="F5" s="8"/>
    </row>
    <row r="6" ht="65" customHeight="1" spans="1:6">
      <c r="A6" s="4">
        <v>4</v>
      </c>
      <c r="B6" s="5" t="str">
        <f>_xlfn.DISPIMG("ID_A9B2283F89FD4D9481164443E25F1952",1)</f>
        <v>=DISPIMG("ID_A9B2283F89FD4D9481164443E25F1952",1)</v>
      </c>
      <c r="C6" s="6" t="s">
        <v>266</v>
      </c>
      <c r="D6" s="6" t="s">
        <v>272</v>
      </c>
      <c r="E6" s="7" t="s">
        <v>273</v>
      </c>
      <c r="F6" s="8"/>
    </row>
    <row r="7" ht="65" customHeight="1" spans="1:6">
      <c r="A7" s="4">
        <v>5</v>
      </c>
      <c r="B7" s="5" t="str">
        <f>_xlfn.DISPIMG("ID_5565DF2AAFB34B64A40A60CBF931CBAB",1)</f>
        <v>=DISPIMG("ID_5565DF2AAFB34B64A40A60CBF931CBAB",1)</v>
      </c>
      <c r="C7" s="6" t="s">
        <v>266</v>
      </c>
      <c r="D7" s="6" t="s">
        <v>274</v>
      </c>
      <c r="E7" s="7" t="s">
        <v>275</v>
      </c>
      <c r="F7" s="8"/>
    </row>
    <row r="8" ht="65" customHeight="1" spans="1:6">
      <c r="A8" s="4">
        <v>6</v>
      </c>
      <c r="B8" s="5" t="str">
        <f>_xlfn.DISPIMG("ID_BA535106E27B46EA9B275C7FB887ADFB",1)</f>
        <v>=DISPIMG("ID_BA535106E27B46EA9B275C7FB887ADFB",1)</v>
      </c>
      <c r="C8" s="6" t="s">
        <v>266</v>
      </c>
      <c r="D8" s="6" t="s">
        <v>276</v>
      </c>
      <c r="E8" s="7" t="s">
        <v>277</v>
      </c>
      <c r="F8" s="8"/>
    </row>
    <row r="9" ht="65" customHeight="1" spans="1:6">
      <c r="A9" s="4">
        <v>7</v>
      </c>
      <c r="B9" s="5" t="str">
        <f>_xlfn.DISPIMG("ID_D9224FFAC1EF4CD0A24248BA4332C5FD",1)</f>
        <v>=DISPIMG("ID_D9224FFAC1EF4CD0A24248BA4332C5FD",1)</v>
      </c>
      <c r="C9" s="6" t="s">
        <v>266</v>
      </c>
      <c r="D9" s="6" t="s">
        <v>278</v>
      </c>
      <c r="E9" s="7" t="s">
        <v>279</v>
      </c>
      <c r="F9" s="8"/>
    </row>
    <row r="10" ht="65" customHeight="1" spans="1:6">
      <c r="A10" s="4">
        <v>8</v>
      </c>
      <c r="B10" s="5" t="str">
        <f>_xlfn.DISPIMG("ID_FC36D13E6DF34FF29C4A1DCC5F5BA289",1)</f>
        <v>=DISPIMG("ID_FC36D13E6DF34FF29C4A1DCC5F5BA289",1)</v>
      </c>
      <c r="C10" s="6" t="s">
        <v>266</v>
      </c>
      <c r="D10" s="6" t="s">
        <v>280</v>
      </c>
      <c r="E10" s="7" t="s">
        <v>281</v>
      </c>
      <c r="F10" s="8"/>
    </row>
    <row r="11" ht="65" customHeight="1" spans="1:6">
      <c r="A11" s="4">
        <v>9</v>
      </c>
      <c r="B11" s="5" t="str">
        <f>_xlfn.DISPIMG("ID_6653850A31EE4437A03A07B9D7EF5611",1)</f>
        <v>=DISPIMG("ID_6653850A31EE4437A03A07B9D7EF5611",1)</v>
      </c>
      <c r="C11" s="6" t="s">
        <v>266</v>
      </c>
      <c r="D11" s="6" t="s">
        <v>282</v>
      </c>
      <c r="E11" s="7" t="s">
        <v>283</v>
      </c>
      <c r="F11" s="8"/>
    </row>
    <row r="12" ht="65" customHeight="1" spans="1:6">
      <c r="A12" s="4">
        <v>10</v>
      </c>
      <c r="B12" s="5" t="str">
        <f>_xlfn.DISPIMG("ID_D336040C79924083B0D7589C7D13F433",1)</f>
        <v>=DISPIMG("ID_D336040C79924083B0D7589C7D13F433",1)</v>
      </c>
      <c r="C12" s="6" t="s">
        <v>266</v>
      </c>
      <c r="D12" s="6" t="s">
        <v>284</v>
      </c>
      <c r="E12" s="7" t="s">
        <v>285</v>
      </c>
      <c r="F12" s="8"/>
    </row>
    <row r="13" ht="65" customHeight="1" spans="1:6">
      <c r="A13" s="4">
        <v>11</v>
      </c>
      <c r="B13" s="5"/>
      <c r="C13" s="6"/>
      <c r="D13" s="6"/>
      <c r="E13" s="7"/>
      <c r="F13" s="8"/>
    </row>
    <row r="14" ht="65" customHeight="1" spans="1:6">
      <c r="A14" s="4">
        <v>12</v>
      </c>
      <c r="B14" s="5"/>
      <c r="C14" s="6"/>
      <c r="D14" s="6"/>
      <c r="E14" s="7"/>
      <c r="F14" s="8"/>
    </row>
    <row r="15" ht="65" customHeight="1" spans="1:6">
      <c r="A15" s="4">
        <v>13</v>
      </c>
      <c r="B15" s="5"/>
      <c r="C15" s="6"/>
      <c r="D15" s="6"/>
      <c r="E15" s="7"/>
      <c r="F15" s="8"/>
    </row>
    <row r="16" ht="65" customHeight="1" spans="1:6">
      <c r="A16" s="4">
        <v>14</v>
      </c>
      <c r="B16" s="5"/>
      <c r="C16" s="6"/>
      <c r="D16" s="6"/>
      <c r="E16" s="7"/>
      <c r="F16" s="8"/>
    </row>
    <row r="17" ht="65" customHeight="1" spans="1:6">
      <c r="A17" s="4">
        <v>15</v>
      </c>
      <c r="B17" s="5"/>
      <c r="C17" s="6"/>
      <c r="D17" s="6"/>
      <c r="E17" s="7"/>
      <c r="F17" s="8"/>
    </row>
    <row r="18" ht="65" customHeight="1" spans="1:6">
      <c r="A18" s="4">
        <v>16</v>
      </c>
      <c r="B18" s="5"/>
      <c r="C18" s="6"/>
      <c r="D18" s="6"/>
      <c r="E18" s="7"/>
      <c r="F18" s="8"/>
    </row>
    <row r="19" ht="65" customHeight="1" spans="1:6">
      <c r="A19" s="4">
        <v>17</v>
      </c>
      <c r="B19" s="5"/>
      <c r="C19" s="6"/>
      <c r="D19" s="6"/>
      <c r="E19" s="7"/>
      <c r="F19" s="8"/>
    </row>
    <row r="20" ht="65" customHeight="1" spans="1:6">
      <c r="A20" s="4">
        <v>18</v>
      </c>
      <c r="B20" s="5"/>
      <c r="C20" s="6"/>
      <c r="D20" s="6"/>
      <c r="E20" s="7"/>
      <c r="F20" s="8"/>
    </row>
    <row r="21" ht="65" customHeight="1" spans="1:6">
      <c r="A21" s="4">
        <v>19</v>
      </c>
      <c r="B21" s="5"/>
      <c r="C21" s="6"/>
      <c r="D21" s="6"/>
      <c r="E21" s="7"/>
      <c r="F21" s="8"/>
    </row>
    <row r="22" ht="65" customHeight="1" spans="1:6">
      <c r="A22" s="4">
        <v>20</v>
      </c>
      <c r="B22" s="5"/>
      <c r="C22" s="6"/>
      <c r="D22" s="6"/>
      <c r="E22" s="7"/>
      <c r="F22" s="8"/>
    </row>
    <row r="23" ht="65" customHeight="1" spans="1:6">
      <c r="A23" s="4">
        <v>21</v>
      </c>
      <c r="B23" s="5"/>
      <c r="C23" s="6"/>
      <c r="D23" s="6"/>
      <c r="E23" s="7"/>
      <c r="F23" s="8"/>
    </row>
    <row r="24" ht="65" customHeight="1" spans="1:6">
      <c r="A24" s="4">
        <v>22</v>
      </c>
      <c r="B24" s="5"/>
      <c r="C24" s="6"/>
      <c r="D24" s="6"/>
      <c r="E24" s="7"/>
      <c r="F24" s="8"/>
    </row>
    <row r="25" ht="65" customHeight="1" spans="1:6">
      <c r="A25" s="4">
        <v>23</v>
      </c>
      <c r="B25" s="5"/>
      <c r="C25" s="6"/>
      <c r="D25" s="6"/>
      <c r="E25" s="7"/>
      <c r="F25" s="8"/>
    </row>
    <row r="26" ht="65" customHeight="1" spans="1:6">
      <c r="A26" s="4">
        <v>24</v>
      </c>
      <c r="B26" s="5"/>
      <c r="C26" s="6"/>
      <c r="D26" s="6"/>
      <c r="E26" s="7"/>
      <c r="F26" s="8"/>
    </row>
    <row r="27" ht="65" customHeight="1" spans="1:6">
      <c r="A27" s="4">
        <v>25</v>
      </c>
      <c r="B27" s="5"/>
      <c r="C27" s="6"/>
      <c r="D27" s="6"/>
      <c r="E27" s="7"/>
      <c r="F27" s="8"/>
    </row>
    <row r="28" ht="65" customHeight="1" spans="1:6">
      <c r="A28" s="4">
        <v>26</v>
      </c>
      <c r="B28" s="5"/>
      <c r="C28" s="6"/>
      <c r="D28" s="6"/>
      <c r="E28" s="7"/>
      <c r="F28" s="8"/>
    </row>
    <row r="29" ht="65" customHeight="1" spans="1:6">
      <c r="A29" s="4">
        <v>27</v>
      </c>
      <c r="B29" s="5"/>
      <c r="C29" s="6"/>
      <c r="D29" s="6"/>
      <c r="E29" s="7"/>
      <c r="F29" s="8"/>
    </row>
    <row r="30" ht="65" customHeight="1" spans="1:6">
      <c r="A30" s="4">
        <v>28</v>
      </c>
      <c r="B30" s="5"/>
      <c r="C30" s="6"/>
      <c r="D30" s="6"/>
      <c r="E30" s="7"/>
      <c r="F30" s="8"/>
    </row>
    <row r="31" ht="65" customHeight="1" spans="1:6">
      <c r="A31" s="4">
        <v>29</v>
      </c>
      <c r="B31" s="5"/>
      <c r="C31" s="6"/>
      <c r="D31" s="6"/>
      <c r="E31" s="7"/>
      <c r="F31" s="8"/>
    </row>
  </sheetData>
  <mergeCells count="6">
    <mergeCell ref="A1:A2"/>
    <mergeCell ref="B1:B2"/>
    <mergeCell ref="C1:C2"/>
    <mergeCell ref="D1:D2"/>
    <mergeCell ref="E1:E2"/>
    <mergeCell ref="F1:F2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0"/>
  <sheetViews>
    <sheetView workbookViewId="0">
      <selection activeCell="K6" sqref="K6"/>
    </sheetView>
  </sheetViews>
  <sheetFormatPr defaultColWidth="9" defaultRowHeight="13.5" outlineLevelCol="5"/>
  <cols>
    <col min="1" max="6" width="17.375" customWidth="1"/>
  </cols>
  <sheetData>
    <row r="1" spans="1:6">
      <c r="A1" s="1" t="s">
        <v>0</v>
      </c>
      <c r="B1" s="2" t="s">
        <v>286</v>
      </c>
      <c r="C1" s="3" t="s">
        <v>287</v>
      </c>
      <c r="D1" s="1" t="s">
        <v>3</v>
      </c>
      <c r="E1" s="3" t="s">
        <v>4</v>
      </c>
      <c r="F1" s="3" t="s">
        <v>5</v>
      </c>
    </row>
    <row r="2" ht="49" customHeight="1" spans="1:6">
      <c r="A2" s="1"/>
      <c r="B2" s="2"/>
      <c r="C2" s="3"/>
      <c r="D2" s="1"/>
      <c r="E2" s="3"/>
      <c r="F2" s="3"/>
    </row>
    <row r="3" ht="69" customHeight="1" spans="1:6">
      <c r="A3" s="4">
        <v>1</v>
      </c>
      <c r="B3" s="5" t="str">
        <f>_xlfn.DISPIMG("ID_C42F47BDC92A48ED8FF6BD11B7120E19",1)</f>
        <v>=DISPIMG("ID_C42F47BDC92A48ED8FF6BD11B7120E19",1)</v>
      </c>
      <c r="C3" s="6" t="s">
        <v>288</v>
      </c>
      <c r="D3" s="6" t="s">
        <v>289</v>
      </c>
      <c r="E3" s="7" t="s">
        <v>290</v>
      </c>
      <c r="F3" s="8"/>
    </row>
    <row r="4" ht="69" customHeight="1" spans="1:6">
      <c r="A4" s="4">
        <v>2</v>
      </c>
      <c r="B4" s="5" t="str">
        <f>_xlfn.DISPIMG("ID_0B3A2CC56EE44AE9848E83083880AC3D",1)</f>
        <v>=DISPIMG("ID_0B3A2CC56EE44AE9848E83083880AC3D",1)</v>
      </c>
      <c r="C4" s="6" t="s">
        <v>288</v>
      </c>
      <c r="D4" s="6" t="s">
        <v>291</v>
      </c>
      <c r="E4" s="7" t="s">
        <v>292</v>
      </c>
      <c r="F4" s="8"/>
    </row>
    <row r="5" ht="69" customHeight="1" spans="1:6">
      <c r="A5" s="4">
        <v>3</v>
      </c>
      <c r="B5" s="5" t="str">
        <f>_xlfn.DISPIMG("ID_8B89676CCEB34C1EABB4EACA59BE0D2D",1)</f>
        <v>=DISPIMG("ID_8B89676CCEB34C1EABB4EACA59BE0D2D",1)</v>
      </c>
      <c r="C5" s="6" t="s">
        <v>288</v>
      </c>
      <c r="D5" s="6" t="s">
        <v>293</v>
      </c>
      <c r="E5" s="7" t="s">
        <v>294</v>
      </c>
      <c r="F5" s="8"/>
    </row>
    <row r="6" ht="69" customHeight="1" spans="1:6">
      <c r="A6" s="4">
        <v>4</v>
      </c>
      <c r="B6" s="5" t="str">
        <f>_xlfn.DISPIMG("ID_17391A942D8D4E0180B076CA0A3E0393",1)</f>
        <v>=DISPIMG("ID_17391A942D8D4E0180B076CA0A3E0393",1)</v>
      </c>
      <c r="C6" s="6" t="s">
        <v>288</v>
      </c>
      <c r="D6" s="6" t="s">
        <v>295</v>
      </c>
      <c r="E6" s="7" t="s">
        <v>296</v>
      </c>
      <c r="F6" s="8"/>
    </row>
    <row r="7" ht="69" customHeight="1" spans="1:6">
      <c r="A7" s="4">
        <v>5</v>
      </c>
      <c r="B7" s="5" t="str">
        <f>_xlfn.DISPIMG("ID_26D1181099EC40EDB682CF94F74B1B9E",1)</f>
        <v>=DISPIMG("ID_26D1181099EC40EDB682CF94F74B1B9E",1)</v>
      </c>
      <c r="C7" s="6" t="s">
        <v>288</v>
      </c>
      <c r="D7" s="6" t="s">
        <v>297</v>
      </c>
      <c r="E7" s="7" t="s">
        <v>298</v>
      </c>
      <c r="F7" s="8"/>
    </row>
    <row r="8" ht="69" customHeight="1" spans="1:6">
      <c r="A8" s="4"/>
      <c r="B8" s="5"/>
      <c r="C8" s="6"/>
      <c r="D8" s="6"/>
      <c r="E8" s="7"/>
      <c r="F8" s="8"/>
    </row>
    <row r="9" ht="65" customHeight="1" spans="1:6">
      <c r="A9" s="4"/>
      <c r="B9" s="5"/>
      <c r="C9" s="6"/>
      <c r="D9" s="6"/>
      <c r="E9" s="7"/>
      <c r="F9" s="8"/>
    </row>
    <row r="10" ht="65" customHeight="1" spans="1:6">
      <c r="A10" s="4"/>
      <c r="B10" s="5"/>
      <c r="C10" s="6"/>
      <c r="D10" s="6"/>
      <c r="E10" s="7"/>
      <c r="F10" s="8"/>
    </row>
    <row r="11" ht="65" customHeight="1" spans="1:6">
      <c r="A11" s="4"/>
      <c r="B11" s="5"/>
      <c r="C11" s="6"/>
      <c r="D11" s="6"/>
      <c r="E11" s="7"/>
      <c r="F11" s="8"/>
    </row>
    <row r="12" ht="65" customHeight="1" spans="1:6">
      <c r="A12" s="4"/>
      <c r="B12" s="5"/>
      <c r="C12" s="6"/>
      <c r="D12" s="6"/>
      <c r="E12" s="7"/>
      <c r="F12" s="8"/>
    </row>
    <row r="13" ht="65" customHeight="1" spans="1:6">
      <c r="A13" s="4"/>
      <c r="B13" s="5"/>
      <c r="C13" s="6"/>
      <c r="D13" s="6"/>
      <c r="E13" s="7"/>
      <c r="F13" s="8"/>
    </row>
    <row r="14" ht="65" customHeight="1" spans="1:6">
      <c r="A14" s="4"/>
      <c r="B14" s="5"/>
      <c r="C14" s="6"/>
      <c r="D14" s="6"/>
      <c r="E14" s="7"/>
      <c r="F14" s="8"/>
    </row>
    <row r="15" ht="65" customHeight="1" spans="1:6">
      <c r="A15" s="4"/>
      <c r="B15" s="5"/>
      <c r="C15" s="6"/>
      <c r="D15" s="6"/>
      <c r="E15" s="7"/>
      <c r="F15" s="8"/>
    </row>
    <row r="16" ht="65" customHeight="1" spans="1:6">
      <c r="A16" s="4"/>
      <c r="B16" s="5"/>
      <c r="C16" s="6"/>
      <c r="D16" s="6"/>
      <c r="E16" s="7"/>
      <c r="F16" s="8"/>
    </row>
    <row r="17" ht="65" customHeight="1" spans="1:6">
      <c r="A17" s="4"/>
      <c r="B17" s="5"/>
      <c r="C17" s="6"/>
      <c r="D17" s="6"/>
      <c r="E17" s="7"/>
      <c r="F17" s="8"/>
    </row>
    <row r="18" ht="60" customHeight="1" spans="1:6">
      <c r="A18" s="4"/>
      <c r="B18" s="5"/>
      <c r="C18" s="6"/>
      <c r="D18" s="6"/>
      <c r="E18" s="7"/>
      <c r="F18" s="8"/>
    </row>
    <row r="19" ht="17.25" spans="1:6">
      <c r="A19" s="4"/>
      <c r="B19" s="5"/>
      <c r="C19" s="6"/>
      <c r="D19" s="6"/>
      <c r="E19" s="7"/>
      <c r="F19" s="8"/>
    </row>
    <row r="20" ht="17.25" spans="1:6">
      <c r="A20" s="4"/>
      <c r="B20" s="5"/>
      <c r="C20" s="6"/>
      <c r="D20" s="6"/>
      <c r="E20" s="7"/>
      <c r="F20" s="8"/>
    </row>
  </sheetData>
  <mergeCells count="6">
    <mergeCell ref="A1:A2"/>
    <mergeCell ref="B1:B2"/>
    <mergeCell ref="C1:C2"/>
    <mergeCell ref="D1:D2"/>
    <mergeCell ref="E1:E2"/>
    <mergeCell ref="F1:F2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Biodegradable corn starch </vt:lpstr>
      <vt:lpstr>PET FOOD PACKAGING CONTAINER</vt:lpstr>
      <vt:lpstr>Plastic Gift Packaging Boxes</vt:lpstr>
      <vt:lpstr>Blister Packaging 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夏小宝</cp:lastModifiedBy>
  <dcterms:created xsi:type="dcterms:W3CDTF">2021-09-14T06:14:00Z</dcterms:created>
  <dcterms:modified xsi:type="dcterms:W3CDTF">2024-09-23T01:26:58Z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2052-12.1.0.18276</vt:lpwstr>
  </property>
  <property fmtid="{D5CDD505-2E9C-101B-9397-08002B2CF9AE}" pid="3" name="ICV">
    <vt:lpwstr>B8F2567CC6234A3E9DB4F3FFFE7365E8_13</vt:lpwstr>
  </property>
  <property fmtid="{D5CDD505-2E9C-101B-9397-08002B2CF9AE}" pid="4" name="KSOReadingLayout">
    <vt:bool>true</vt:bool>
  </property>
</Properties>
</file>